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'Лист1'!$A$1:$M$60</definedName>
  </definedNames>
  <calcPr fullCalcOnLoad="1"/>
</workbook>
</file>

<file path=xl/sharedStrings.xml><?xml version="1.0" encoding="utf-8"?>
<sst xmlns="http://schemas.openxmlformats.org/spreadsheetml/2006/main" count="72" uniqueCount="48">
  <si>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</si>
  <si>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</si>
  <si>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</si>
  <si>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</si>
  <si>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</si>
  <si>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</si>
  <si>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</si>
  <si>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</si>
  <si>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</si>
  <si>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</si>
  <si>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</si>
  <si>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</si>
  <si>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</si>
  <si>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</si>
  <si>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</si>
  <si>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</si>
  <si>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</si>
  <si>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</si>
  <si>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</si>
  <si>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СН-2 от 150 кВт до 670 кВт</t>
  </si>
  <si>
    <t xml:space="preserve">СН-2 менее 150 кВт 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</si>
  <si>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</si>
  <si>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</si>
  <si>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</si>
  <si>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</si>
  <si>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ВН от 150 кВт до 670 кВт</t>
  </si>
  <si>
    <t xml:space="preserve">ВН менее 150 кВт </t>
  </si>
  <si>
    <t>СН-1 от 150 кВт до 670 кВт</t>
  </si>
  <si>
    <t>СН-1 от 670 кВт до 10 МВт (ОРЭМ)</t>
  </si>
  <si>
    <t>СН-2 от 670 кВт до 10 МВт (ОРЭМ)</t>
  </si>
  <si>
    <t xml:space="preserve">СН-1 менее 150 кВт </t>
  </si>
  <si>
    <t>Еврейская автономная область</t>
  </si>
  <si>
    <t>Республика Бурятия</t>
  </si>
  <si>
    <t>ВН от 670 кВт до 10 МВт (ОРЭМ)</t>
  </si>
  <si>
    <t>АТС</t>
  </si>
  <si>
    <t>СО ЕЭС</t>
  </si>
  <si>
    <t>ЦФР</t>
  </si>
  <si>
    <t>Республика Коми</t>
  </si>
  <si>
    <t>СН-2 менее 670 кВт</t>
  </si>
  <si>
    <t>Ханты-Мансийский автономный округ – Югра (Тюменская область)</t>
  </si>
  <si>
    <t>Фактический объём покупки электрической энергии АО "ННК-Энерго" с разбивкой по объёмам, купленным на ОРЭМ и РРЭМ в 2023 г.</t>
  </si>
  <si>
    <t>ВН от 670 кВт до 10 МВт  (ОРЭМ)</t>
  </si>
  <si>
    <t>Приморский край</t>
  </si>
  <si>
    <t>Самарская область</t>
  </si>
  <si>
    <t xml:space="preserve">СН-2 менее 670 кВт </t>
  </si>
  <si>
    <t xml:space="preserve">НН менее 670 кВт </t>
  </si>
  <si>
    <t>СН-1 от 670 кВт до 10 МВт</t>
  </si>
  <si>
    <t xml:space="preserve">СН-1 менее 670 кВт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</si>
</sst>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"/>
    <numFmt numFmtId="183" formatCode="0.000"/>
    <numFmt numFmtId="184" formatCode="0.0000"/>
    <numFmt numFmtId="185" formatCode="0.00000"/>
    <numFmt numFmtId="186" formatCode="#,##0.00000"/>
    <numFmt numFmtId="187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pz\&#1053;&#1053;&#1050;%20&#1069;&#1085;&#1077;&#1088;&#1075;&#1086;\&#1044;&#1086;&#1082;&#1091;&#1084;&#1077;&#1085;&#1090;&#1099;%20&#1053;&#1053;&#1050;%20&#1069;&#1085;&#1077;&#1088;&#1075;&#1086;\&#1054;&#1073;&#1097;&#1072;&#1103;%20&#1087;&#1072;&#1087;&#1082;&#1072;\&#1069;&#1085;&#1077;&#1088;&#1075;&#1086;&#1089;&#1073;&#1099;&#1090;&#1086;&#1074;&#1072;&#1103;%20&#1076;&#1077;&#1103;&#1090;&#1077;&#1083;&#1100;&#1085;&#1086;&#1089;&#1090;&#1100;\&#1054;&#1090;&#1095;&#1077;&#1090;&#1085;&#1086;&#1089;&#1090;&#1100;%20&#1087;&#1086;%20&#1089;&#1073;&#1099;&#1090;&#1086;&#1074;&#1086;&#1081;%20&#1076;&#1077;&#1103;&#1090;&#1077;&#1083;&#1100;&#1085;&#1086;&#1089;&#1090;&#1080;\2023\04%20&#1040;&#1087;&#1088;&#1077;&#1083;&#1100;\05%20&#1055;&#1086;&#1082;&#1091;&#1087;&#1082;&#1072;%20&#1040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А ХНПЗ"/>
      <sheetName val="18А Дальреострой"/>
      <sheetName val="19А Дальрео"/>
      <sheetName val="22А КС ГОК"/>
      <sheetName val="29А ПСП"/>
      <sheetName val="28А ОРК ГТП-1, 2, 3"/>
      <sheetName val="16А Айсберг"/>
      <sheetName val="ENZ-MNZ Айсберг Восток ДВ"/>
      <sheetName val="501 ХНПЗ"/>
      <sheetName val=" 501 ОРК РРЭМ"/>
      <sheetName val="501 Карьер-Бетон ДВ"/>
      <sheetName val="501 Автомост"/>
      <sheetName val="501 Айсберг"/>
      <sheetName val="501 ХНП+ОРЭМ"/>
      <sheetName val="ХНП-Москаленко В.К."/>
      <sheetName val="5457 ХНП ЕАО"/>
      <sheetName val="501 Гавань"/>
      <sheetName val="501 Посаднев Д.Ю."/>
      <sheetName val="АмЭС"/>
      <sheetName val="АмЭС ХНП"/>
      <sheetName val="БНП"/>
      <sheetName val="СН  (2)"/>
      <sheetName val="СН "/>
      <sheetName val="СН Забродин А.В."/>
      <sheetName val="СН КНК"/>
      <sheetName val="СН Промэкология-Коми"/>
      <sheetName val="21390 ПНП"/>
    </sheetNames>
    <sheetDataSet>
      <sheetData sheetId="20">
        <row r="30">
          <cell r="E30">
            <v>85809</v>
          </cell>
        </row>
        <row r="31">
          <cell r="E31">
            <v>5245</v>
          </cell>
        </row>
        <row r="34">
          <cell r="E34">
            <v>53858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view="pageBreakPreview" zoomScaleSheetLayoutView="10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1" sqref="B31:B32"/>
    </sheetView>
  </sheetViews>
  <sheetFormatPr defaultColWidth="9.00390625" defaultRowHeight="12.75"/>
  <cols>
    <col min="1" max="1" width="36.75390625" style="0" customWidth="1"/>
    <col min="2" max="5" width="10.125" style="0" bestFit="1" customWidth="1"/>
    <col min="6" max="6" width="10.00390625" style="0" customWidth="1"/>
    <col min="7" max="7" width="11.625" style="0" bestFit="1" customWidth="1"/>
    <col min="8" max="8" width="11.375" style="0" customWidth="1"/>
    <col min="9" max="9" width="11.125" style="0" bestFit="1" customWidth="1"/>
    <col min="10" max="10" width="11.125" style="0" customWidth="1"/>
    <col min="11" max="11" width="12.25390625" style="0" customWidth="1"/>
    <col min="12" max="12" width="11.75390625" style="0" customWidth="1"/>
    <col min="13" max="13" width="11.375" style="0" customWidth="1"/>
    <col min="14" max="14" width="10.00390625" style="0" customWidth="1"/>
  </cols>
  <sheetData>
    <row r="2" spans="1:13" ht="12.7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>B18+B22+B23+B24+B25+B42+B47+B48+B49</f>
        <v>87998291</v>
      </c>
      <c r="C6" s="3">
        <f>C18+C22+C23+C24+C25+C42+C47+C48+C49</f>
        <v>79166143</v>
      </c>
      <c r="D6" s="3">
        <f>D18+D22+D23+D24+D25+D42+D47+D48+D49</f>
        <v>87018372</v>
      </c>
      <c r="E6" s="3">
        <f>E18+E22+E23+E24+E25+E42+E46+E47+E48+E49</f>
        <v>95807783</v>
      </c>
      <c r="F6" s="3">
        <f>F18+F22+F23+F24+F25+F42+F46+F47+F48+F49</f>
        <v>74577797</v>
      </c>
      <c r="G6" s="3">
        <f>G18+G22+G23+G24+G25+G42+G46+G47+G48+G49</f>
        <v>88454156</v>
      </c>
      <c r="H6" s="3">
        <f>H18+H22+H23+H24+H25+H42+H46+H47+H48+H49+H52</f>
        <v>104155144</v>
      </c>
      <c r="I6" s="3">
        <f>I18+I22+I23+I24+I25+I42+I46+I47+I48+I49+I52</f>
        <v>101529127</v>
      </c>
      <c r="J6" s="3">
        <f>J18+J22+J23+J24+J25+J42+J46+J47+J48+J49+J52</f>
        <v>98901494</v>
      </c>
      <c r="K6" s="3">
        <f>K18+K22+K23+K24+K25+K42+K46+K47+K48+K49+K53+K54+K55</f>
        <v>173492469</v>
      </c>
      <c r="L6" s="3">
        <f>L18+L22+L23+L24+L25+L42+L46+L47+L48+L49+L53+L54+L55</f>
        <v>173542603</v>
      </c>
      <c r="M6" s="3">
        <f>M18+M22+M23+M24+M25+M42+M46+M47+M48+M49+M53+M54+M55</f>
        <v>181349480</v>
      </c>
    </row>
    <row r="7" spans="1:13" ht="12.75">
      <c r="A7" s="1" t="s">
        <v>15</v>
      </c>
      <c r="B7" s="3">
        <f aca="true" t="shared" si="0" ref="B7:G7">B10+B19+B20+B26+B27+B28+B29+B30+B31+B32+B33+B34+B38+B50+B51</f>
        <v>4126532.525</v>
      </c>
      <c r="C7" s="3">
        <f t="shared" si="0"/>
        <v>3054678.015</v>
      </c>
      <c r="D7" s="3">
        <f t="shared" si="0"/>
        <v>2213032.558</v>
      </c>
      <c r="E7" s="3">
        <f t="shared" si="0"/>
        <v>2134954.019</v>
      </c>
      <c r="F7" s="3">
        <f t="shared" si="0"/>
        <v>1690294.725</v>
      </c>
      <c r="G7" s="3">
        <f t="shared" si="0"/>
        <v>1391918.0894</v>
      </c>
      <c r="H7" s="3">
        <f>H10+H19+H20+H26+H27+H28+H29+H30+H31+H32+H33+H34+H38+H50+H51</f>
        <v>1790999.955</v>
      </c>
      <c r="I7" s="3">
        <f>I10+I19+I20+I26+I27+I28+I29+I30+I31+I32+I33+I34+I38+I50+I51</f>
        <v>1743172.699</v>
      </c>
      <c r="J7" s="3">
        <f>J10+J19+J20+J26+J27+J28+J29+J30+J31+J32+J33+J34+J38+J50+J51</f>
        <v>1702699.6809999999</v>
      </c>
      <c r="K7" s="3">
        <f>K10+K19+K20+K26+K27+K28+K29+K30+K31+K32+K33+K34+K38+K50+K51+K56+K57+K58+K59+K60</f>
        <v>4545125.999</v>
      </c>
      <c r="L7" s="3">
        <f>L10+L19+L20+L26+L27+L28+L29+L30+L31+L32+L33+L34+L38+L50+L51+L56+L57+L58+L59+L60</f>
        <v>5254542.139</v>
      </c>
      <c r="M7" s="3">
        <f>M10+M19+M20+M26+M27+M28+M29+M30+M31+M32+M33+M34+M38+M50+M51+M56+M57+M58+M59+M60</f>
        <v>6227199.5658</v>
      </c>
    </row>
    <row r="8" spans="1:13" ht="12.75">
      <c r="A8" s="4" t="s">
        <v>16</v>
      </c>
      <c r="B8" s="11">
        <f>B6+B7</f>
        <v>92124823.525</v>
      </c>
      <c r="C8" s="11">
        <f aca="true" t="shared" si="1" ref="C8:J8">C6+C7</f>
        <v>82220821.015</v>
      </c>
      <c r="D8" s="11">
        <f t="shared" si="1"/>
        <v>89231404.558</v>
      </c>
      <c r="E8" s="11">
        <f t="shared" si="1"/>
        <v>97942737.019</v>
      </c>
      <c r="F8" s="11">
        <f>F6+F7</f>
        <v>76268091.725</v>
      </c>
      <c r="G8" s="11">
        <f>G6+G7</f>
        <v>89846074.0894</v>
      </c>
      <c r="H8" s="11">
        <f>H6+H7</f>
        <v>105946143.955</v>
      </c>
      <c r="I8" s="11">
        <f>I6+I7</f>
        <v>103272299.699</v>
      </c>
      <c r="J8" s="11">
        <f t="shared" si="1"/>
        <v>100604193.681</v>
      </c>
      <c r="K8" s="11">
        <f>K6+K7</f>
        <v>178037594.999</v>
      </c>
      <c r="L8" s="11">
        <f>L6+L7</f>
        <v>178797145.139</v>
      </c>
      <c r="M8" s="11">
        <f>M6+M7</f>
        <v>187576679.5658</v>
      </c>
    </row>
    <row r="9" ht="12.75">
      <c r="A9" s="5" t="s">
        <v>17</v>
      </c>
    </row>
    <row r="10" spans="1:13" ht="12.75">
      <c r="A10" s="9" t="s">
        <v>18</v>
      </c>
      <c r="B10" s="10">
        <f>B11+B12+B13+B14+B15+B16</f>
        <v>727977.5249999999</v>
      </c>
      <c r="C10" s="10">
        <f aca="true" t="shared" si="2" ref="C10:M10">C11+C12+C13+C14+C15+C16</f>
        <v>632854.015</v>
      </c>
      <c r="D10" s="10">
        <f t="shared" si="2"/>
        <v>488964.558</v>
      </c>
      <c r="E10" s="10">
        <f>E11+E12+E13+E14+E15+E16</f>
        <v>382828.019</v>
      </c>
      <c r="F10" s="10">
        <f t="shared" si="2"/>
        <v>283450.72500000003</v>
      </c>
      <c r="G10" s="10">
        <f t="shared" si="2"/>
        <v>267187.0894</v>
      </c>
      <c r="H10" s="10">
        <f t="shared" si="2"/>
        <v>294190.95499999996</v>
      </c>
      <c r="I10" s="10">
        <f t="shared" si="2"/>
        <v>296225.699</v>
      </c>
      <c r="J10" s="10">
        <f t="shared" si="2"/>
        <v>319348.681</v>
      </c>
      <c r="K10" s="10">
        <f t="shared" si="2"/>
        <v>367709.999</v>
      </c>
      <c r="L10" s="10">
        <f>L11+L12+L13+L14+L15+L16</f>
        <v>539756.139</v>
      </c>
      <c r="M10" s="10">
        <f t="shared" si="2"/>
        <v>687084.5658</v>
      </c>
    </row>
    <row r="11" spans="1:13" ht="12.75">
      <c r="A11" s="12" t="s">
        <v>26</v>
      </c>
      <c r="B11" s="13">
        <v>15700</v>
      </c>
      <c r="C11" s="13">
        <v>13247.996</v>
      </c>
      <c r="D11" s="13">
        <v>9600.944</v>
      </c>
      <c r="E11" s="13">
        <v>7295.447</v>
      </c>
      <c r="F11" s="13">
        <v>6327.616</v>
      </c>
      <c r="G11" s="13">
        <v>5872.959</v>
      </c>
      <c r="H11" s="13">
        <v>5889.693</v>
      </c>
      <c r="I11" s="13">
        <v>5622.335</v>
      </c>
      <c r="J11" s="13">
        <v>2872.821</v>
      </c>
      <c r="K11" s="13">
        <v>5785.004</v>
      </c>
      <c r="L11" s="13">
        <v>12778.007</v>
      </c>
      <c r="M11" s="13">
        <v>16947.094</v>
      </c>
    </row>
    <row r="12" spans="1:13" ht="12.75">
      <c r="A12" s="12" t="s">
        <v>27</v>
      </c>
      <c r="B12" s="13">
        <v>20759.589</v>
      </c>
      <c r="C12" s="13">
        <v>18422.392</v>
      </c>
      <c r="D12" s="13">
        <v>14496.427</v>
      </c>
      <c r="E12" s="13">
        <v>10512.964</v>
      </c>
      <c r="F12" s="13">
        <v>9220.774</v>
      </c>
      <c r="G12" s="13">
        <v>5462.199</v>
      </c>
      <c r="H12" s="13">
        <v>9098.818</v>
      </c>
      <c r="I12" s="13">
        <v>7546.672</v>
      </c>
      <c r="J12" s="13">
        <v>8526.099</v>
      </c>
      <c r="K12" s="13">
        <v>3281.45</v>
      </c>
      <c r="L12" s="13">
        <v>17815.135</v>
      </c>
      <c r="M12" s="13">
        <v>22537.974</v>
      </c>
    </row>
    <row r="13" spans="1:13" ht="12.75">
      <c r="A13" s="12" t="s">
        <v>30</v>
      </c>
      <c r="B13" s="13">
        <v>24444.495</v>
      </c>
      <c r="C13" s="13">
        <v>20824.635</v>
      </c>
      <c r="D13" s="13">
        <v>15262.415</v>
      </c>
      <c r="E13" s="13">
        <v>9873.39</v>
      </c>
      <c r="F13" s="13">
        <v>13629.427</v>
      </c>
      <c r="G13" s="13">
        <v>8707.04</v>
      </c>
      <c r="H13" s="13">
        <v>4536.195</v>
      </c>
      <c r="I13" s="13">
        <v>10415.754</v>
      </c>
      <c r="J13" s="13">
        <v>10133.262</v>
      </c>
      <c r="K13" s="13">
        <v>13624.057</v>
      </c>
      <c r="L13" s="13">
        <v>17313.647</v>
      </c>
      <c r="M13" s="13">
        <v>22604.656</v>
      </c>
    </row>
    <row r="14" spans="1:13" ht="12.75">
      <c r="A14" s="6" t="s">
        <v>19</v>
      </c>
      <c r="B14" s="7">
        <v>136964.137</v>
      </c>
      <c r="C14" s="13">
        <v>116452.328</v>
      </c>
      <c r="D14" s="13">
        <v>109726.315</v>
      </c>
      <c r="E14" s="13">
        <v>98560.563</v>
      </c>
      <c r="F14" s="13">
        <v>52304.53</v>
      </c>
      <c r="G14" s="13">
        <v>49139.975</v>
      </c>
      <c r="H14" s="13">
        <v>55879.745</v>
      </c>
      <c r="I14" s="13">
        <v>56723.589</v>
      </c>
      <c r="J14" s="13">
        <v>55434.754</v>
      </c>
      <c r="K14" s="13">
        <v>75676.474</v>
      </c>
      <c r="L14" s="13">
        <v>106049.046</v>
      </c>
      <c r="M14" s="13">
        <v>115382.198</v>
      </c>
    </row>
    <row r="15" spans="1:13" ht="12.75">
      <c r="A15" s="6" t="s">
        <v>20</v>
      </c>
      <c r="B15" s="7">
        <v>360115.484</v>
      </c>
      <c r="C15" s="13">
        <v>316958.128</v>
      </c>
      <c r="D15" s="13">
        <v>232449.978</v>
      </c>
      <c r="E15" s="13">
        <v>177085.092</v>
      </c>
      <c r="F15" s="13">
        <v>144284.48200000002</v>
      </c>
      <c r="G15" s="13">
        <v>146492.12339999998</v>
      </c>
      <c r="H15" s="13">
        <v>159843.05599999998</v>
      </c>
      <c r="I15" s="13">
        <v>158512.599</v>
      </c>
      <c r="J15" s="13">
        <v>163564.51799999998</v>
      </c>
      <c r="K15" s="13">
        <v>197230.681</v>
      </c>
      <c r="L15" s="13">
        <v>270737.04199999996</v>
      </c>
      <c r="M15" s="13">
        <v>363414.9888</v>
      </c>
    </row>
    <row r="16" spans="1:13" ht="12.75">
      <c r="A16" s="6" t="s">
        <v>21</v>
      </c>
      <c r="B16" s="7">
        <v>169993.82</v>
      </c>
      <c r="C16" s="13">
        <v>146948.536</v>
      </c>
      <c r="D16" s="13">
        <v>107428.479</v>
      </c>
      <c r="E16" s="13">
        <v>79500.563</v>
      </c>
      <c r="F16" s="13">
        <v>57683.896</v>
      </c>
      <c r="G16" s="13">
        <v>51512.793</v>
      </c>
      <c r="H16" s="13">
        <v>58943.448</v>
      </c>
      <c r="I16" s="13">
        <v>57404.75</v>
      </c>
      <c r="J16" s="13">
        <v>78817.227</v>
      </c>
      <c r="K16" s="13">
        <v>72112.333</v>
      </c>
      <c r="L16" s="13">
        <v>115063.262</v>
      </c>
      <c r="M16" s="13">
        <v>146197.655</v>
      </c>
    </row>
    <row r="17" spans="1:13" ht="12.75">
      <c r="A17" s="9" t="s">
        <v>31</v>
      </c>
      <c r="B17" s="10">
        <f>B18+B19+B20</f>
        <v>23928690</v>
      </c>
      <c r="C17" s="10">
        <f>C18+C19+C20</f>
        <v>20990201</v>
      </c>
      <c r="D17" s="10">
        <f>D18+D19+D20</f>
        <v>23249199</v>
      </c>
      <c r="E17" s="10">
        <f>E18+E19+E20</f>
        <v>21285891</v>
      </c>
      <c r="F17" s="10">
        <f aca="true" t="shared" si="3" ref="F17:M17">F18+F19+F20</f>
        <v>16909321</v>
      </c>
      <c r="G17" s="10">
        <f t="shared" si="3"/>
        <v>20967430</v>
      </c>
      <c r="H17" s="10">
        <f t="shared" si="3"/>
        <v>21151328</v>
      </c>
      <c r="I17" s="10">
        <f t="shared" si="3"/>
        <v>19025995</v>
      </c>
      <c r="J17" s="10">
        <f t="shared" si="3"/>
        <v>19944437</v>
      </c>
      <c r="K17" s="10">
        <f t="shared" si="3"/>
        <v>21156250</v>
      </c>
      <c r="L17" s="10">
        <f>L18+L19+L20</f>
        <v>22666728</v>
      </c>
      <c r="M17" s="10">
        <f t="shared" si="3"/>
        <v>23769723</v>
      </c>
    </row>
    <row r="18" spans="1:13" ht="12.75">
      <c r="A18" s="12" t="s">
        <v>23</v>
      </c>
      <c r="B18" s="13">
        <v>23861391</v>
      </c>
      <c r="C18" s="13">
        <v>20931110</v>
      </c>
      <c r="D18" s="13">
        <v>23204555</v>
      </c>
      <c r="E18" s="13">
        <v>21253321</v>
      </c>
      <c r="F18" s="13">
        <v>16882394</v>
      </c>
      <c r="G18" s="13">
        <v>20945930</v>
      </c>
      <c r="H18" s="13">
        <v>21076754</v>
      </c>
      <c r="I18" s="13">
        <v>18998761</v>
      </c>
      <c r="J18" s="13">
        <v>19906831</v>
      </c>
      <c r="K18" s="13">
        <v>21112124</v>
      </c>
      <c r="L18" s="13">
        <v>22595638</v>
      </c>
      <c r="M18" s="13">
        <v>23689023</v>
      </c>
    </row>
    <row r="19" spans="1:13" ht="12.75">
      <c r="A19" s="12" t="s">
        <v>20</v>
      </c>
      <c r="B19" s="13">
        <v>37202</v>
      </c>
      <c r="C19" s="13">
        <v>33082</v>
      </c>
      <c r="D19" s="13">
        <v>26112</v>
      </c>
      <c r="E19" s="13">
        <v>18455</v>
      </c>
      <c r="F19" s="13">
        <v>17348</v>
      </c>
      <c r="G19" s="13">
        <v>15106</v>
      </c>
      <c r="H19" s="13">
        <v>58279</v>
      </c>
      <c r="I19" s="13">
        <v>20080</v>
      </c>
      <c r="J19" s="13">
        <v>31195</v>
      </c>
      <c r="K19" s="13">
        <v>37115</v>
      </c>
      <c r="L19" s="13">
        <v>54016</v>
      </c>
      <c r="M19" s="13">
        <v>59044</v>
      </c>
    </row>
    <row r="20" spans="1:13" ht="12.75">
      <c r="A20" s="12" t="s">
        <v>21</v>
      </c>
      <c r="B20" s="13">
        <v>30097</v>
      </c>
      <c r="C20" s="13">
        <v>26009</v>
      </c>
      <c r="D20" s="13">
        <v>18532</v>
      </c>
      <c r="E20" s="13">
        <v>14115</v>
      </c>
      <c r="F20" s="13">
        <v>9579</v>
      </c>
      <c r="G20" s="13">
        <v>6394</v>
      </c>
      <c r="H20" s="13">
        <v>16295</v>
      </c>
      <c r="I20" s="13">
        <v>7154</v>
      </c>
      <c r="J20" s="13">
        <v>6411</v>
      </c>
      <c r="K20" s="13">
        <v>7011</v>
      </c>
      <c r="L20" s="13">
        <v>17074</v>
      </c>
      <c r="M20" s="13">
        <v>21656</v>
      </c>
    </row>
    <row r="21" spans="1:13" ht="12.75">
      <c r="A21" s="9" t="s">
        <v>0</v>
      </c>
      <c r="B21" s="10">
        <f aca="true" t="shared" si="4" ref="B21:L21">SUM(B22:B33)</f>
        <v>29772460</v>
      </c>
      <c r="C21" s="10">
        <f t="shared" si="4"/>
        <v>26668159</v>
      </c>
      <c r="D21" s="10">
        <f>SUM(D22:D33)</f>
        <v>29112204</v>
      </c>
      <c r="E21" s="10">
        <f t="shared" si="4"/>
        <v>27700706</v>
      </c>
      <c r="F21" s="10">
        <f t="shared" si="4"/>
        <v>11195037</v>
      </c>
      <c r="G21" s="10">
        <f t="shared" si="4"/>
        <v>24081850</v>
      </c>
      <c r="H21" s="10">
        <f t="shared" si="4"/>
        <v>26350845</v>
      </c>
      <c r="I21" s="10">
        <f t="shared" si="4"/>
        <v>26102394</v>
      </c>
      <c r="J21" s="10">
        <f t="shared" si="4"/>
        <v>24888033</v>
      </c>
      <c r="K21" s="10">
        <f t="shared" si="4"/>
        <v>27171906</v>
      </c>
      <c r="L21" s="10">
        <f t="shared" si="4"/>
        <v>27482129</v>
      </c>
      <c r="M21" s="10">
        <f>SUM(M22:M33)</f>
        <v>28910359</v>
      </c>
    </row>
    <row r="22" spans="1:13" ht="12.75">
      <c r="A22" s="1" t="s">
        <v>23</v>
      </c>
      <c r="B22" s="7">
        <v>23686865</v>
      </c>
      <c r="C22" s="7">
        <v>21369135</v>
      </c>
      <c r="D22" s="7">
        <v>23726713</v>
      </c>
      <c r="E22" s="7">
        <v>22843322</v>
      </c>
      <c r="F22" s="7">
        <v>6885273</v>
      </c>
      <c r="G22" s="7">
        <v>19257246</v>
      </c>
      <c r="H22" s="7">
        <v>21419408</v>
      </c>
      <c r="I22" s="7">
        <v>21435879</v>
      </c>
      <c r="J22" s="7">
        <v>20114692</v>
      </c>
      <c r="K22" s="7">
        <v>21850279</v>
      </c>
      <c r="L22" s="7">
        <v>22061748</v>
      </c>
      <c r="M22" s="7">
        <v>23397999</v>
      </c>
    </row>
    <row r="23" spans="1:13" ht="12.75">
      <c r="A23" s="1" t="s">
        <v>33</v>
      </c>
      <c r="B23" s="7">
        <v>4247388</v>
      </c>
      <c r="C23" s="7">
        <v>4151198</v>
      </c>
      <c r="D23" s="7">
        <v>4398923</v>
      </c>
      <c r="E23" s="7">
        <v>3993174</v>
      </c>
      <c r="F23" s="7">
        <v>3407535</v>
      </c>
      <c r="G23" s="7">
        <v>3876748</v>
      </c>
      <c r="H23" s="7">
        <v>3803948</v>
      </c>
      <c r="I23" s="7">
        <v>3735464</v>
      </c>
      <c r="J23" s="7">
        <v>3901821</v>
      </c>
      <c r="K23" s="7">
        <v>4329943</v>
      </c>
      <c r="L23" s="7">
        <v>4471288</v>
      </c>
      <c r="M23" s="7">
        <v>4431845</v>
      </c>
    </row>
    <row r="24" spans="1:13" ht="12.75">
      <c r="A24" s="1" t="s">
        <v>28</v>
      </c>
      <c r="B24" s="7">
        <v>113926</v>
      </c>
      <c r="C24" s="7">
        <v>101105</v>
      </c>
      <c r="D24" s="7">
        <v>91319</v>
      </c>
      <c r="E24" s="7">
        <v>86944</v>
      </c>
      <c r="F24" s="7">
        <v>84542</v>
      </c>
      <c r="G24" s="7">
        <v>111052</v>
      </c>
      <c r="H24" s="7">
        <v>132970</v>
      </c>
      <c r="I24" s="7">
        <v>128123</v>
      </c>
      <c r="J24" s="7">
        <v>101231</v>
      </c>
      <c r="K24" s="7">
        <v>93905</v>
      </c>
      <c r="L24" s="7">
        <v>0</v>
      </c>
      <c r="M24" s="7">
        <v>0</v>
      </c>
    </row>
    <row r="25" spans="1:13" ht="12.75">
      <c r="A25" s="1" t="s">
        <v>29</v>
      </c>
      <c r="B25" s="7">
        <v>258943</v>
      </c>
      <c r="C25" s="7">
        <v>244465</v>
      </c>
      <c r="D25" s="7">
        <v>253465</v>
      </c>
      <c r="E25" s="7">
        <v>232803</v>
      </c>
      <c r="F25" s="7">
        <v>256584</v>
      </c>
      <c r="G25" s="7">
        <v>282051</v>
      </c>
      <c r="H25" s="7">
        <v>306891</v>
      </c>
      <c r="I25" s="7">
        <v>287161</v>
      </c>
      <c r="J25" s="7">
        <v>245553</v>
      </c>
      <c r="K25" s="7">
        <v>243782</v>
      </c>
      <c r="L25" s="7">
        <v>0</v>
      </c>
      <c r="M25" s="7">
        <v>0</v>
      </c>
    </row>
    <row r="26" spans="1:13" ht="12.75">
      <c r="A26" s="1" t="s">
        <v>24</v>
      </c>
      <c r="B26" s="8">
        <v>545304</v>
      </c>
      <c r="C26" s="7">
        <v>8412</v>
      </c>
      <c r="D26" s="7">
        <v>11604</v>
      </c>
      <c r="E26" s="7">
        <v>8340</v>
      </c>
      <c r="F26" s="7">
        <v>17543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" t="s">
        <v>25</v>
      </c>
      <c r="B27" s="7">
        <v>151613</v>
      </c>
      <c r="C27" s="7">
        <v>157957</v>
      </c>
      <c r="D27" s="7">
        <v>140270</v>
      </c>
      <c r="E27" s="7">
        <v>126813</v>
      </c>
      <c r="F27" s="7">
        <v>99479</v>
      </c>
      <c r="G27" s="7">
        <v>119648</v>
      </c>
      <c r="H27" s="7">
        <v>135590</v>
      </c>
      <c r="I27" s="7">
        <v>127384</v>
      </c>
      <c r="J27" s="7">
        <v>108360</v>
      </c>
      <c r="K27" s="7">
        <v>136631</v>
      </c>
      <c r="L27" s="7">
        <v>190453</v>
      </c>
      <c r="M27" s="7">
        <v>243197</v>
      </c>
    </row>
    <row r="28" spans="1:13" ht="12.75">
      <c r="A28" s="1" t="s">
        <v>26</v>
      </c>
      <c r="B28" s="7">
        <v>5091</v>
      </c>
      <c r="C28" s="7">
        <v>3782</v>
      </c>
      <c r="D28" s="7">
        <v>2106</v>
      </c>
      <c r="E28" s="7">
        <v>1320</v>
      </c>
      <c r="F28" s="7">
        <v>1052</v>
      </c>
      <c r="G28" s="7">
        <v>1231</v>
      </c>
      <c r="H28" s="7">
        <v>1439</v>
      </c>
      <c r="I28" s="7">
        <v>1413</v>
      </c>
      <c r="J28" s="7">
        <v>1375</v>
      </c>
      <c r="K28" s="7">
        <v>1935</v>
      </c>
      <c r="L28" s="7">
        <v>3542</v>
      </c>
      <c r="M28" s="7">
        <v>4999</v>
      </c>
    </row>
    <row r="29" spans="1:13" ht="12.75">
      <c r="A29" s="1" t="s">
        <v>27</v>
      </c>
      <c r="B29" s="7">
        <v>5651</v>
      </c>
      <c r="C29" s="7">
        <v>8285</v>
      </c>
      <c r="D29" s="7">
        <v>2430</v>
      </c>
      <c r="E29" s="7">
        <v>2430</v>
      </c>
      <c r="F29" s="7">
        <v>495</v>
      </c>
      <c r="G29" s="7">
        <v>10468</v>
      </c>
      <c r="H29" s="7">
        <v>2609</v>
      </c>
      <c r="I29" s="7">
        <v>300</v>
      </c>
      <c r="J29" s="7">
        <v>4382</v>
      </c>
      <c r="K29" s="7">
        <v>5018</v>
      </c>
      <c r="L29" s="7">
        <v>13365</v>
      </c>
      <c r="M29" s="7">
        <v>1380</v>
      </c>
    </row>
    <row r="30" spans="1:13" ht="12.75">
      <c r="A30" s="1" t="s">
        <v>22</v>
      </c>
      <c r="B30" s="7">
        <v>79011</v>
      </c>
      <c r="C30" s="7">
        <v>66302</v>
      </c>
      <c r="D30" s="7">
        <v>64822</v>
      </c>
      <c r="E30" s="7">
        <v>53275</v>
      </c>
      <c r="F30" s="7">
        <v>51961</v>
      </c>
      <c r="G30" s="7">
        <v>60833</v>
      </c>
      <c r="H30" s="7">
        <v>61772</v>
      </c>
      <c r="I30" s="7">
        <v>59030</v>
      </c>
      <c r="J30" s="7">
        <v>63084</v>
      </c>
      <c r="K30" s="7">
        <v>60820</v>
      </c>
      <c r="L30" s="7">
        <v>64896</v>
      </c>
      <c r="M30" s="7">
        <v>79551</v>
      </c>
    </row>
    <row r="31" spans="1:13" ht="12.75">
      <c r="A31" s="1" t="s">
        <v>19</v>
      </c>
      <c r="B31" s="7">
        <v>87419</v>
      </c>
      <c r="C31" s="7">
        <v>79850</v>
      </c>
      <c r="D31" s="7">
        <v>54321</v>
      </c>
      <c r="E31" s="7">
        <v>48665</v>
      </c>
      <c r="F31" s="7">
        <v>52274</v>
      </c>
      <c r="G31" s="7">
        <v>136030</v>
      </c>
      <c r="H31" s="7">
        <v>144016</v>
      </c>
      <c r="I31" s="7">
        <v>146745</v>
      </c>
      <c r="J31" s="7">
        <v>122357</v>
      </c>
      <c r="K31" s="7">
        <v>182458</v>
      </c>
      <c r="L31" s="7">
        <v>185509</v>
      </c>
      <c r="M31" s="7">
        <v>212565</v>
      </c>
    </row>
    <row r="32" spans="1:13" ht="12.75">
      <c r="A32" s="1" t="s">
        <v>20</v>
      </c>
      <c r="B32" s="7">
        <v>457175</v>
      </c>
      <c r="C32" s="7">
        <v>361689</v>
      </c>
      <c r="D32" s="7">
        <v>275648</v>
      </c>
      <c r="E32" s="7">
        <v>217211</v>
      </c>
      <c r="F32" s="7">
        <v>273705</v>
      </c>
      <c r="G32" s="7">
        <v>165797</v>
      </c>
      <c r="H32" s="7">
        <v>246836</v>
      </c>
      <c r="I32" s="7">
        <v>124254</v>
      </c>
      <c r="J32" s="7">
        <v>164760</v>
      </c>
      <c r="K32" s="7">
        <v>195034</v>
      </c>
      <c r="L32" s="7">
        <v>342764</v>
      </c>
      <c r="M32" s="7">
        <v>393831</v>
      </c>
    </row>
    <row r="33" spans="1:13" ht="12.75">
      <c r="A33" s="1" t="s">
        <v>21</v>
      </c>
      <c r="B33" s="7">
        <v>134074</v>
      </c>
      <c r="C33" s="7">
        <v>115979</v>
      </c>
      <c r="D33" s="7">
        <v>90583</v>
      </c>
      <c r="E33" s="7">
        <v>86409</v>
      </c>
      <c r="F33" s="7">
        <v>64594</v>
      </c>
      <c r="G33" s="7">
        <v>60746</v>
      </c>
      <c r="H33" s="7">
        <v>95366</v>
      </c>
      <c r="I33" s="7">
        <v>56641</v>
      </c>
      <c r="J33" s="7">
        <v>60418</v>
      </c>
      <c r="K33" s="7">
        <v>72101</v>
      </c>
      <c r="L33" s="7">
        <v>148564</v>
      </c>
      <c r="M33" s="7">
        <v>144992</v>
      </c>
    </row>
    <row r="34" spans="1:13" ht="12.75">
      <c r="A34" s="24" t="s">
        <v>42</v>
      </c>
      <c r="B34" s="10">
        <f>B35</f>
        <v>465519</v>
      </c>
      <c r="C34" s="10">
        <f aca="true" t="shared" si="5" ref="C34:H34">C35</f>
        <v>416826</v>
      </c>
      <c r="D34" s="10">
        <f t="shared" si="5"/>
        <v>383883</v>
      </c>
      <c r="E34" s="10">
        <f t="shared" si="5"/>
        <v>358608</v>
      </c>
      <c r="F34" s="10">
        <f t="shared" si="5"/>
        <v>278818</v>
      </c>
      <c r="G34" s="10">
        <f t="shared" si="5"/>
        <v>297665</v>
      </c>
      <c r="H34" s="10">
        <f t="shared" si="5"/>
        <v>330471</v>
      </c>
      <c r="I34" s="10">
        <f>I35+I36+I37</f>
        <v>550399</v>
      </c>
      <c r="J34" s="10">
        <f>J35+J36+J37</f>
        <v>497535</v>
      </c>
      <c r="K34" s="10">
        <f>K35+K36+K37</f>
        <v>555198</v>
      </c>
      <c r="L34" s="10">
        <f>L35+L36+L37</f>
        <v>629904</v>
      </c>
      <c r="M34" s="10">
        <f>M35+M36+M37</f>
        <v>824037</v>
      </c>
    </row>
    <row r="35" spans="1:13" ht="12.75">
      <c r="A35" s="1" t="s">
        <v>22</v>
      </c>
      <c r="B35" s="7">
        <v>465519</v>
      </c>
      <c r="C35" s="7">
        <v>416826</v>
      </c>
      <c r="D35" s="7">
        <v>383883</v>
      </c>
      <c r="E35" s="7">
        <v>358608</v>
      </c>
      <c r="F35" s="7">
        <v>278818</v>
      </c>
      <c r="G35" s="7">
        <v>297665</v>
      </c>
      <c r="H35" s="7">
        <v>330471</v>
      </c>
      <c r="I35" s="7">
        <v>325361</v>
      </c>
      <c r="J35" s="7">
        <v>314596</v>
      </c>
      <c r="K35" s="7">
        <v>323021</v>
      </c>
      <c r="L35" s="7">
        <v>386824</v>
      </c>
      <c r="M35" s="7">
        <v>489337</v>
      </c>
    </row>
    <row r="36" spans="1:13" ht="12.75">
      <c r="A36" s="1" t="s">
        <v>44</v>
      </c>
      <c r="B36" s="7"/>
      <c r="C36" s="7"/>
      <c r="D36" s="7"/>
      <c r="E36" s="7"/>
      <c r="F36" s="7"/>
      <c r="G36" s="7"/>
      <c r="H36" s="7"/>
      <c r="I36" s="7">
        <v>205778</v>
      </c>
      <c r="J36" s="7">
        <v>170347</v>
      </c>
      <c r="K36" s="7">
        <v>220020</v>
      </c>
      <c r="L36" s="7">
        <v>223989</v>
      </c>
      <c r="M36" s="7">
        <v>317448</v>
      </c>
    </row>
    <row r="37" spans="1:13" ht="12.75">
      <c r="A37" s="1" t="s">
        <v>45</v>
      </c>
      <c r="B37" s="7"/>
      <c r="C37" s="7"/>
      <c r="D37" s="7"/>
      <c r="E37" s="7"/>
      <c r="F37" s="7"/>
      <c r="G37" s="7"/>
      <c r="H37" s="7"/>
      <c r="I37" s="7">
        <v>19260</v>
      </c>
      <c r="J37" s="7">
        <v>12592</v>
      </c>
      <c r="K37" s="7">
        <v>12157</v>
      </c>
      <c r="L37" s="7">
        <v>19091</v>
      </c>
      <c r="M37" s="7">
        <v>17252</v>
      </c>
    </row>
    <row r="38" spans="1:13" ht="12.75">
      <c r="A38" s="9" t="s">
        <v>32</v>
      </c>
      <c r="B38" s="10">
        <f>B39+B40+B41</f>
        <v>298271</v>
      </c>
      <c r="C38" s="10">
        <f aca="true" t="shared" si="6" ref="C38:M38">C39+C40+C41</f>
        <v>245254</v>
      </c>
      <c r="D38" s="10">
        <f t="shared" si="6"/>
        <v>185974</v>
      </c>
      <c r="E38" s="10">
        <f t="shared" si="6"/>
        <v>144912</v>
      </c>
      <c r="F38" s="10">
        <f t="shared" si="6"/>
        <v>98706</v>
      </c>
      <c r="G38" s="10">
        <f t="shared" si="6"/>
        <v>79849</v>
      </c>
      <c r="H38" s="10">
        <f>H39+H40+H41</f>
        <v>88905</v>
      </c>
      <c r="I38" s="10">
        <f t="shared" si="6"/>
        <v>94100</v>
      </c>
      <c r="J38" s="10">
        <f t="shared" si="6"/>
        <v>72809</v>
      </c>
      <c r="K38" s="10">
        <f t="shared" si="6"/>
        <v>120027</v>
      </c>
      <c r="L38" s="10">
        <f t="shared" si="6"/>
        <v>198866</v>
      </c>
      <c r="M38" s="10">
        <f t="shared" si="6"/>
        <v>267056</v>
      </c>
    </row>
    <row r="39" spans="1:13" ht="12.75">
      <c r="A39" s="12" t="s">
        <v>19</v>
      </c>
      <c r="B39" s="13">
        <v>127992</v>
      </c>
      <c r="C39" s="13">
        <v>96678</v>
      </c>
      <c r="D39" s="13">
        <v>77492</v>
      </c>
      <c r="E39" s="13">
        <f>'[1]БНП'!$E$34</f>
        <v>53858</v>
      </c>
      <c r="F39" s="13">
        <v>21802</v>
      </c>
      <c r="G39" s="13">
        <v>14524</v>
      </c>
      <c r="H39" s="13">
        <v>17558</v>
      </c>
      <c r="I39" s="13">
        <v>18340</v>
      </c>
      <c r="J39" s="13">
        <v>15182</v>
      </c>
      <c r="K39" s="13">
        <v>39151</v>
      </c>
      <c r="L39" s="13">
        <v>81227</v>
      </c>
      <c r="M39" s="13">
        <v>123958</v>
      </c>
    </row>
    <row r="40" spans="1:13" ht="12.75">
      <c r="A40" s="12" t="s">
        <v>20</v>
      </c>
      <c r="B40" s="13">
        <v>157965</v>
      </c>
      <c r="C40" s="13">
        <v>137802</v>
      </c>
      <c r="D40" s="13">
        <v>101470</v>
      </c>
      <c r="E40" s="13">
        <f>'[1]БНП'!$E$30</f>
        <v>85809</v>
      </c>
      <c r="F40" s="13">
        <v>73141</v>
      </c>
      <c r="G40" s="13">
        <v>62454</v>
      </c>
      <c r="H40" s="13">
        <v>68556</v>
      </c>
      <c r="I40" s="13">
        <v>72498</v>
      </c>
      <c r="J40" s="13">
        <v>54418</v>
      </c>
      <c r="K40" s="13">
        <v>76693</v>
      </c>
      <c r="L40" s="13">
        <v>110001</v>
      </c>
      <c r="M40" s="13">
        <v>132222</v>
      </c>
    </row>
    <row r="41" spans="1:13" ht="12.75">
      <c r="A41" s="12" t="s">
        <v>21</v>
      </c>
      <c r="B41" s="13">
        <v>12314</v>
      </c>
      <c r="C41" s="13">
        <v>10774</v>
      </c>
      <c r="D41" s="13">
        <v>7012</v>
      </c>
      <c r="E41" s="13">
        <f>'[1]БНП'!$E$31</f>
        <v>5245</v>
      </c>
      <c r="F41" s="13">
        <v>3763</v>
      </c>
      <c r="G41" s="13">
        <v>2871</v>
      </c>
      <c r="H41" s="13">
        <v>2791</v>
      </c>
      <c r="I41" s="13">
        <v>3262</v>
      </c>
      <c r="J41" s="13">
        <v>3209</v>
      </c>
      <c r="K41" s="13">
        <v>4183</v>
      </c>
      <c r="L41" s="13">
        <v>7638</v>
      </c>
      <c r="M41" s="13">
        <v>10876</v>
      </c>
    </row>
    <row r="42" spans="1:13" ht="12.75">
      <c r="A42" s="9" t="s">
        <v>37</v>
      </c>
      <c r="B42" s="10">
        <f>B43+B44</f>
        <v>3731035</v>
      </c>
      <c r="C42" s="10">
        <f aca="true" t="shared" si="7" ref="C42:M42">C43+C44</f>
        <v>3393520</v>
      </c>
      <c r="D42" s="10">
        <f t="shared" si="7"/>
        <v>3797006</v>
      </c>
      <c r="E42" s="10">
        <f t="shared" si="7"/>
        <v>3408608</v>
      </c>
      <c r="F42" s="10">
        <f t="shared" si="7"/>
        <v>3028305</v>
      </c>
      <c r="G42" s="10">
        <f t="shared" si="7"/>
        <v>2630275</v>
      </c>
      <c r="H42" s="10">
        <f t="shared" si="7"/>
        <v>2727808</v>
      </c>
      <c r="I42" s="10">
        <f t="shared" si="7"/>
        <v>2737454</v>
      </c>
      <c r="J42" s="10">
        <f t="shared" si="7"/>
        <v>2750708</v>
      </c>
      <c r="K42" s="10">
        <f t="shared" si="7"/>
        <v>3271161</v>
      </c>
      <c r="L42" s="10">
        <f t="shared" si="7"/>
        <v>3421004</v>
      </c>
      <c r="M42" s="10">
        <f t="shared" si="7"/>
        <v>3715602</v>
      </c>
    </row>
    <row r="43" spans="1:13" ht="12.75">
      <c r="A43" s="12" t="s">
        <v>41</v>
      </c>
      <c r="B43" s="13">
        <v>491910</v>
      </c>
      <c r="C43" s="13">
        <v>448614</v>
      </c>
      <c r="D43" s="13">
        <v>491735</v>
      </c>
      <c r="E43" s="13">
        <v>452196</v>
      </c>
      <c r="F43" s="13">
        <v>390832</v>
      </c>
      <c r="G43" s="13">
        <v>274751</v>
      </c>
      <c r="H43" s="13">
        <v>260542</v>
      </c>
      <c r="I43" s="13">
        <v>320291</v>
      </c>
      <c r="J43" s="13">
        <v>327002</v>
      </c>
      <c r="K43" s="13">
        <v>429384</v>
      </c>
      <c r="L43" s="13">
        <v>465360</v>
      </c>
      <c r="M43" s="13">
        <v>490085</v>
      </c>
    </row>
    <row r="44" spans="1:13" ht="12.75">
      <c r="A44" s="12" t="s">
        <v>28</v>
      </c>
      <c r="B44" s="13">
        <v>3239125</v>
      </c>
      <c r="C44" s="13">
        <v>2944906</v>
      </c>
      <c r="D44" s="13">
        <v>3305271</v>
      </c>
      <c r="E44" s="13">
        <v>2956412</v>
      </c>
      <c r="F44" s="13">
        <v>2637473</v>
      </c>
      <c r="G44" s="13">
        <v>2355524</v>
      </c>
      <c r="H44" s="13">
        <v>2467266</v>
      </c>
      <c r="I44" s="13">
        <v>2417163</v>
      </c>
      <c r="J44" s="13">
        <v>2423706</v>
      </c>
      <c r="K44" s="13">
        <v>2841777</v>
      </c>
      <c r="L44" s="13">
        <v>2955644</v>
      </c>
      <c r="M44" s="13">
        <v>3225517</v>
      </c>
    </row>
    <row r="45" spans="1:13" ht="22.5" customHeight="1">
      <c r="A45" s="22" t="s">
        <v>39</v>
      </c>
      <c r="B45" s="10">
        <f>SUM(B47:B51)</f>
        <v>33200871</v>
      </c>
      <c r="C45" s="10">
        <f>SUM(C47:C51)</f>
        <v>29874007</v>
      </c>
      <c r="D45" s="10">
        <f>SUM(D47:D51)</f>
        <v>32014174</v>
      </c>
      <c r="E45" s="10">
        <f>SUM(E46:E51)</f>
        <v>44661184</v>
      </c>
      <c r="F45" s="10">
        <f>SUM(F46:F51)</f>
        <v>44474454</v>
      </c>
      <c r="G45" s="10">
        <f aca="true" t="shared" si="8" ref="G45:M45">SUM(G46:G51)</f>
        <v>41521818</v>
      </c>
      <c r="H45" s="10">
        <f t="shared" si="8"/>
        <v>45445073</v>
      </c>
      <c r="I45" s="10">
        <f t="shared" si="8"/>
        <v>44662345</v>
      </c>
      <c r="J45" s="10">
        <f t="shared" si="8"/>
        <v>42865555</v>
      </c>
      <c r="K45" s="10">
        <f t="shared" si="8"/>
        <v>100604427</v>
      </c>
      <c r="L45" s="10">
        <f t="shared" si="8"/>
        <v>99425502</v>
      </c>
      <c r="M45" s="10">
        <f t="shared" si="8"/>
        <v>103499623</v>
      </c>
    </row>
    <row r="46" spans="1:13" ht="13.5" customHeight="1">
      <c r="A46" s="23" t="s">
        <v>23</v>
      </c>
      <c r="B46" s="13">
        <v>0</v>
      </c>
      <c r="C46" s="13">
        <v>0</v>
      </c>
      <c r="D46" s="13">
        <v>0</v>
      </c>
      <c r="E46" s="13">
        <v>13638824</v>
      </c>
      <c r="F46" s="13">
        <v>13698554</v>
      </c>
      <c r="G46" s="13">
        <v>13251500</v>
      </c>
      <c r="H46" s="13">
        <v>13807326</v>
      </c>
      <c r="I46" s="13">
        <v>14209955</v>
      </c>
      <c r="J46" s="13">
        <v>14124893</v>
      </c>
      <c r="K46" s="13">
        <v>69163208</v>
      </c>
      <c r="L46" s="13">
        <v>67556827</v>
      </c>
      <c r="M46" s="13">
        <v>69844314</v>
      </c>
    </row>
    <row r="47" spans="1:13" ht="12.75">
      <c r="A47" s="1" t="s">
        <v>33</v>
      </c>
      <c r="B47" s="7">
        <v>215360</v>
      </c>
      <c r="C47" s="7">
        <v>180482</v>
      </c>
      <c r="D47" s="7">
        <v>167162</v>
      </c>
      <c r="E47" s="7">
        <v>164818</v>
      </c>
      <c r="F47" s="7">
        <v>124748</v>
      </c>
      <c r="G47" s="7">
        <v>107130</v>
      </c>
      <c r="H47" s="7">
        <v>2584086</v>
      </c>
      <c r="I47" s="7">
        <v>1167639</v>
      </c>
      <c r="J47" s="7">
        <v>103316</v>
      </c>
      <c r="K47" s="7">
        <v>114750</v>
      </c>
      <c r="L47" s="7">
        <v>168197</v>
      </c>
      <c r="M47" s="7">
        <v>185560</v>
      </c>
    </row>
    <row r="48" spans="1:13" ht="12.75">
      <c r="A48" s="1" t="s">
        <v>28</v>
      </c>
      <c r="B48" s="7">
        <v>5888735</v>
      </c>
      <c r="C48" s="7">
        <v>5290068</v>
      </c>
      <c r="D48" s="7">
        <v>5641591</v>
      </c>
      <c r="E48" s="7">
        <v>5423265</v>
      </c>
      <c r="F48" s="7">
        <v>5731179</v>
      </c>
      <c r="G48" s="7">
        <v>5359871</v>
      </c>
      <c r="H48" s="7">
        <v>5628269</v>
      </c>
      <c r="I48" s="7">
        <v>6222923</v>
      </c>
      <c r="J48" s="7">
        <v>6248277</v>
      </c>
      <c r="K48" s="7">
        <v>6677205</v>
      </c>
      <c r="L48" s="7">
        <v>6927771</v>
      </c>
      <c r="M48" s="7">
        <v>7693699</v>
      </c>
    </row>
    <row r="49" spans="1:13" ht="12.75">
      <c r="A49" s="1" t="s">
        <v>29</v>
      </c>
      <c r="B49" s="7">
        <v>25994648</v>
      </c>
      <c r="C49" s="7">
        <v>23505060</v>
      </c>
      <c r="D49" s="7">
        <v>25737638</v>
      </c>
      <c r="E49" s="7">
        <v>24762704</v>
      </c>
      <c r="F49" s="7">
        <v>24478683</v>
      </c>
      <c r="G49" s="7">
        <v>22632353</v>
      </c>
      <c r="H49" s="7">
        <v>23110161</v>
      </c>
      <c r="I49" s="7">
        <v>22802381</v>
      </c>
      <c r="J49" s="7">
        <v>22138404</v>
      </c>
      <c r="K49" s="7">
        <v>24113322</v>
      </c>
      <c r="L49" s="7">
        <v>24294296</v>
      </c>
      <c r="M49" s="7">
        <v>25127833</v>
      </c>
    </row>
    <row r="50" spans="1:13" ht="12.75">
      <c r="A50" s="1" t="s">
        <v>22</v>
      </c>
      <c r="B50" s="7">
        <v>798899</v>
      </c>
      <c r="C50" s="7">
        <v>782836</v>
      </c>
      <c r="D50" s="7">
        <v>430797</v>
      </c>
      <c r="E50" s="7">
        <v>412489</v>
      </c>
      <c r="F50" s="7">
        <v>294473</v>
      </c>
      <c r="G50" s="7">
        <v>139004</v>
      </c>
      <c r="H50" s="7">
        <v>257476</v>
      </c>
      <c r="I50" s="7">
        <v>241000</v>
      </c>
      <c r="J50" s="7">
        <v>237449</v>
      </c>
      <c r="K50" s="7">
        <v>442218</v>
      </c>
      <c r="L50" s="7">
        <v>367270</v>
      </c>
      <c r="M50" s="7">
        <v>457579</v>
      </c>
    </row>
    <row r="51" spans="1:13" ht="12.75">
      <c r="A51" s="1" t="s">
        <v>38</v>
      </c>
      <c r="B51" s="7">
        <v>303229</v>
      </c>
      <c r="C51" s="7">
        <v>115561</v>
      </c>
      <c r="D51" s="7">
        <v>36986</v>
      </c>
      <c r="E51" s="7">
        <v>259084</v>
      </c>
      <c r="F51" s="7">
        <v>146817</v>
      </c>
      <c r="G51" s="7">
        <v>31960</v>
      </c>
      <c r="H51" s="7">
        <v>57755</v>
      </c>
      <c r="I51" s="7">
        <v>18447</v>
      </c>
      <c r="J51" s="7">
        <v>13216</v>
      </c>
      <c r="K51" s="7">
        <v>93724</v>
      </c>
      <c r="L51" s="7">
        <v>111141</v>
      </c>
      <c r="M51" s="7">
        <v>190638</v>
      </c>
    </row>
    <row r="52" spans="1:13" ht="12.75">
      <c r="A52" s="9" t="s">
        <v>43</v>
      </c>
      <c r="B52" s="10">
        <f>B53+B54</f>
        <v>0</v>
      </c>
      <c r="C52" s="10">
        <f aca="true" t="shared" si="9" ref="C52:J52">C53+C54</f>
        <v>0</v>
      </c>
      <c r="D52" s="10">
        <f t="shared" si="9"/>
        <v>0</v>
      </c>
      <c r="E52" s="10">
        <f t="shared" si="9"/>
        <v>0</v>
      </c>
      <c r="F52" s="10">
        <f t="shared" si="9"/>
        <v>0</v>
      </c>
      <c r="G52" s="10">
        <f t="shared" si="9"/>
        <v>0</v>
      </c>
      <c r="H52" s="10">
        <f t="shared" si="9"/>
        <v>9557523</v>
      </c>
      <c r="I52" s="10">
        <f t="shared" si="9"/>
        <v>9803387</v>
      </c>
      <c r="J52" s="10">
        <f t="shared" si="9"/>
        <v>9265768</v>
      </c>
      <c r="K52" s="10">
        <f>K53+K54+K55+K56+K57+K58+K59+K60</f>
        <v>24790916</v>
      </c>
      <c r="L52" s="10">
        <f>L53+L54+L55+L56+L57+L58+L59+L60</f>
        <v>24433256</v>
      </c>
      <c r="M52" s="10">
        <f>M53+M54+M55+M56+M57+M58+M59+M60</f>
        <v>25903195</v>
      </c>
    </row>
    <row r="53" spans="1:13" ht="12.75">
      <c r="A53" s="1" t="s">
        <v>33</v>
      </c>
      <c r="B53" s="1"/>
      <c r="C53" s="1"/>
      <c r="D53" s="7"/>
      <c r="E53" s="1"/>
      <c r="F53" s="1"/>
      <c r="G53" s="1"/>
      <c r="H53" s="7">
        <v>9557523</v>
      </c>
      <c r="I53" s="7">
        <v>9803387</v>
      </c>
      <c r="J53" s="7">
        <v>9265768</v>
      </c>
      <c r="K53" s="7">
        <v>21863642</v>
      </c>
      <c r="L53" s="7">
        <v>21368589</v>
      </c>
      <c r="M53" s="7">
        <v>22523001</v>
      </c>
    </row>
    <row r="54" spans="1:13" ht="12.75">
      <c r="A54" s="1" t="s">
        <v>28</v>
      </c>
      <c r="B54" s="1"/>
      <c r="C54" s="1"/>
      <c r="D54" s="7"/>
      <c r="E54" s="1"/>
      <c r="F54" s="1"/>
      <c r="G54" s="1"/>
      <c r="H54" s="1"/>
      <c r="I54" s="1"/>
      <c r="J54" s="1"/>
      <c r="K54" s="7">
        <v>475379</v>
      </c>
      <c r="L54" s="1">
        <v>505177</v>
      </c>
      <c r="M54" s="1">
        <v>555942</v>
      </c>
    </row>
    <row r="55" spans="1:13" ht="12.75">
      <c r="A55" s="1" t="s">
        <v>29</v>
      </c>
      <c r="B55" s="1"/>
      <c r="C55" s="1"/>
      <c r="D55" s="7"/>
      <c r="E55" s="1"/>
      <c r="F55" s="1"/>
      <c r="G55" s="1"/>
      <c r="H55" s="1"/>
      <c r="I55" s="1"/>
      <c r="J55" s="1"/>
      <c r="K55" s="7">
        <v>183769</v>
      </c>
      <c r="L55" s="1">
        <v>172068</v>
      </c>
      <c r="M55" s="1">
        <v>184662</v>
      </c>
    </row>
    <row r="56" spans="1:13" ht="12.75">
      <c r="A56" s="1" t="s">
        <v>24</v>
      </c>
      <c r="B56" s="1"/>
      <c r="C56" s="1"/>
      <c r="D56" s="7"/>
      <c r="E56" s="1"/>
      <c r="F56" s="1"/>
      <c r="G56" s="1"/>
      <c r="H56" s="1"/>
      <c r="I56" s="1"/>
      <c r="J56" s="1"/>
      <c r="K56" s="7">
        <v>705965</v>
      </c>
      <c r="L56" s="1">
        <v>807418</v>
      </c>
      <c r="M56" s="1">
        <v>984924</v>
      </c>
    </row>
    <row r="57" spans="1:13" ht="12.75">
      <c r="A57" s="1" t="s">
        <v>46</v>
      </c>
      <c r="B57" s="1"/>
      <c r="C57" s="1"/>
      <c r="D57" s="7"/>
      <c r="E57" s="1"/>
      <c r="F57" s="1"/>
      <c r="G57" s="1"/>
      <c r="H57" s="1"/>
      <c r="I57" s="1"/>
      <c r="J57" s="1"/>
      <c r="K57" s="7">
        <v>1257642</v>
      </c>
      <c r="L57" s="1">
        <v>1261788</v>
      </c>
      <c r="M57" s="1">
        <v>1295441</v>
      </c>
    </row>
    <row r="58" spans="1:13" ht="12.75">
      <c r="A58" s="1" t="s">
        <v>47</v>
      </c>
      <c r="B58" s="1"/>
      <c r="C58" s="1"/>
      <c r="D58" s="7"/>
      <c r="E58" s="1"/>
      <c r="F58" s="1"/>
      <c r="G58" s="1"/>
      <c r="H58" s="1"/>
      <c r="I58" s="1"/>
      <c r="J58" s="1"/>
      <c r="K58" s="7">
        <v>266894</v>
      </c>
      <c r="L58" s="1">
        <v>269828</v>
      </c>
      <c r="M58" s="1">
        <v>295347</v>
      </c>
    </row>
    <row r="59" spans="1:13" ht="12.75">
      <c r="A59" s="1" t="s">
        <v>44</v>
      </c>
      <c r="B59" s="1"/>
      <c r="C59" s="1"/>
      <c r="D59" s="7"/>
      <c r="E59" s="1"/>
      <c r="F59" s="1"/>
      <c r="G59" s="1"/>
      <c r="H59" s="1"/>
      <c r="I59" s="1"/>
      <c r="J59" s="1"/>
      <c r="K59" s="7">
        <v>23471</v>
      </c>
      <c r="L59" s="1">
        <v>27711</v>
      </c>
      <c r="M59" s="1">
        <v>33061</v>
      </c>
    </row>
    <row r="60" spans="1:13" ht="12.75">
      <c r="A60" s="1" t="s">
        <v>45</v>
      </c>
      <c r="B60" s="1"/>
      <c r="C60" s="1"/>
      <c r="D60" s="7"/>
      <c r="E60" s="1"/>
      <c r="F60" s="1"/>
      <c r="G60" s="1"/>
      <c r="H60" s="1"/>
      <c r="I60" s="1"/>
      <c r="J60" s="1"/>
      <c r="K60" s="7">
        <v>14154</v>
      </c>
      <c r="L60" s="1">
        <v>20677</v>
      </c>
      <c r="M60" s="1">
        <v>30817</v>
      </c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7" spans="5:14" ht="12.75">
      <c r="E67" s="14">
        <f>J18+J22+J23+J24+J25</f>
        <v>44270128</v>
      </c>
      <c r="F67">
        <f>E67/E68</f>
        <v>1475670.9333333333</v>
      </c>
      <c r="H67" s="15"/>
      <c r="I67" s="15"/>
      <c r="J67" s="15"/>
      <c r="K67" s="19"/>
      <c r="L67" s="19"/>
      <c r="M67" s="19"/>
      <c r="N67" s="19"/>
    </row>
    <row r="68" spans="5:14" ht="12.75">
      <c r="E68">
        <v>30</v>
      </c>
      <c r="G68" s="16"/>
      <c r="H68" s="17" t="s">
        <v>34</v>
      </c>
      <c r="I68" s="17"/>
      <c r="J68" s="18"/>
      <c r="K68" s="19"/>
      <c r="L68" s="19"/>
      <c r="M68" s="19"/>
      <c r="N68" s="19"/>
    </row>
    <row r="69" spans="5:14" ht="12.75">
      <c r="E69">
        <v>10</v>
      </c>
      <c r="G69" s="16">
        <f>F67*E69</f>
        <v>14756709.333333334</v>
      </c>
      <c r="H69" s="18">
        <v>0.001214</v>
      </c>
      <c r="I69" s="17">
        <f>G69*H69</f>
        <v>17914.645130666668</v>
      </c>
      <c r="J69" s="18">
        <v>1.2</v>
      </c>
      <c r="K69" s="19">
        <f>I69*J69</f>
        <v>21497.5741568</v>
      </c>
      <c r="L69" s="19"/>
      <c r="M69" s="19"/>
      <c r="N69" s="19"/>
    </row>
    <row r="70" spans="5:14" ht="12.75">
      <c r="E70">
        <v>14</v>
      </c>
      <c r="G70" s="16">
        <f>F67*E70</f>
        <v>20659393.066666666</v>
      </c>
      <c r="H70" s="17"/>
      <c r="I70" s="17">
        <f>G70*H69</f>
        <v>25080.503182933335</v>
      </c>
      <c r="J70" s="18"/>
      <c r="K70" s="19">
        <f>I70*J69</f>
        <v>30096.60381952</v>
      </c>
      <c r="L70" s="19"/>
      <c r="M70" s="19"/>
      <c r="N70" s="19"/>
    </row>
    <row r="71" spans="7:14" ht="12.75">
      <c r="G71" s="14"/>
      <c r="H71" s="14"/>
      <c r="I71" s="14"/>
      <c r="J71" s="18"/>
      <c r="K71" s="19"/>
      <c r="L71" s="19"/>
      <c r="M71" s="19"/>
      <c r="N71" s="19"/>
    </row>
    <row r="72" spans="7:14" ht="12.75">
      <c r="G72" s="14"/>
      <c r="H72" s="14"/>
      <c r="I72" s="14"/>
      <c r="J72" s="18"/>
      <c r="K72" s="19"/>
      <c r="L72" s="19"/>
      <c r="M72" s="19"/>
      <c r="N72" s="19"/>
    </row>
    <row r="73" spans="7:14" ht="12.75">
      <c r="G73" s="14"/>
      <c r="H73" s="14" t="s">
        <v>35</v>
      </c>
      <c r="I73" s="14"/>
      <c r="J73" s="18"/>
      <c r="K73" s="19"/>
      <c r="L73" s="19"/>
      <c r="M73" s="19"/>
      <c r="N73" s="19"/>
    </row>
    <row r="74" spans="5:14" ht="12.75">
      <c r="E74">
        <f>E68</f>
        <v>30</v>
      </c>
      <c r="G74" s="14">
        <f>F67*E74</f>
        <v>44270128</v>
      </c>
      <c r="H74" s="20">
        <v>0.05303</v>
      </c>
      <c r="I74" s="14">
        <f>G74*H74*0.1</f>
        <v>234764.48878400002</v>
      </c>
      <c r="J74" s="18">
        <v>1.2</v>
      </c>
      <c r="K74" s="19">
        <f>I74*J74</f>
        <v>281717.3865408</v>
      </c>
      <c r="L74" s="19"/>
      <c r="M74" s="19"/>
      <c r="N74" s="19"/>
    </row>
    <row r="75" spans="7:14" ht="12.75">
      <c r="G75" s="14"/>
      <c r="H75" s="20"/>
      <c r="I75" s="14"/>
      <c r="J75" s="18"/>
      <c r="K75" s="19"/>
      <c r="L75" s="19"/>
      <c r="M75" s="19"/>
      <c r="N75" s="19"/>
    </row>
    <row r="76" spans="7:14" ht="12.75">
      <c r="G76" s="14"/>
      <c r="H76" s="14" t="s">
        <v>36</v>
      </c>
      <c r="I76" s="14"/>
      <c r="J76" s="18"/>
      <c r="K76" s="19"/>
      <c r="L76" s="19"/>
      <c r="M76" s="19"/>
      <c r="N76" s="19"/>
    </row>
    <row r="77" spans="5:14" ht="12.75">
      <c r="E77" s="8">
        <f>E67</f>
        <v>44270128</v>
      </c>
      <c r="F77">
        <f>E77/E78</f>
        <v>1475670.9333333333</v>
      </c>
      <c r="G77" s="14"/>
      <c r="H77" s="14"/>
      <c r="I77" s="14"/>
      <c r="J77" s="18"/>
      <c r="K77" s="19"/>
      <c r="L77" s="19"/>
      <c r="M77" s="19"/>
      <c r="N77" s="19"/>
    </row>
    <row r="78" spans="5:14" ht="12.75">
      <c r="E78">
        <f>E68</f>
        <v>30</v>
      </c>
      <c r="G78" s="14"/>
      <c r="H78" s="16"/>
      <c r="I78" s="16"/>
      <c r="J78" s="18"/>
      <c r="K78" s="19"/>
      <c r="L78" s="19"/>
      <c r="M78" s="19"/>
      <c r="N78" s="19"/>
    </row>
    <row r="79" spans="5:14" ht="12.75">
      <c r="E79">
        <f>E69</f>
        <v>10</v>
      </c>
      <c r="G79" s="14">
        <f>E79*F77</f>
        <v>14756709.333333334</v>
      </c>
      <c r="H79" s="21">
        <v>0.000352</v>
      </c>
      <c r="I79" s="16">
        <f>G79*H79</f>
        <v>5194.361685333333</v>
      </c>
      <c r="J79" s="18">
        <v>1.2</v>
      </c>
      <c r="K79" s="19">
        <f>I79*J79</f>
        <v>6233.2340224</v>
      </c>
      <c r="L79" s="19"/>
      <c r="M79" s="19"/>
      <c r="N79" s="19"/>
    </row>
    <row r="80" spans="5:14" ht="12.75">
      <c r="E80">
        <f>E70</f>
        <v>14</v>
      </c>
      <c r="G80" s="14">
        <f>E80*F77</f>
        <v>20659393.066666666</v>
      </c>
      <c r="H80" s="16"/>
      <c r="I80" s="16">
        <f>G80*H79</f>
        <v>7272.106359466667</v>
      </c>
      <c r="J80" s="18"/>
      <c r="K80" s="19">
        <f>I80*J79</f>
        <v>8726.527631359999</v>
      </c>
      <c r="L80" s="19"/>
      <c r="M80" s="19"/>
      <c r="N80" s="19"/>
    </row>
    <row r="81" spans="11:14" ht="12.75">
      <c r="K81" s="19"/>
      <c r="L81" s="19"/>
      <c r="M81" s="19"/>
      <c r="N81" s="19"/>
    </row>
    <row r="82" spans="11:14" ht="12.75">
      <c r="K82" s="19"/>
      <c r="L82" s="19"/>
      <c r="M82" s="19"/>
      <c r="N82" s="19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2024-01-19T06:25:17Z</dcterms:modified>
  <cp:category/>
  <cp:version/>
  <cp:contentType/>
  <cp:contentStatus/>
</cp:coreProperties>
</file>