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'Лист1'!$A$1:$M$47</definedName>
  </definedNames>
  <calcPr fullCalcOnLoad="1"/>
</workbook>
</file>

<file path=xl/sharedStrings.xml><?xml version="1.0" encoding="utf-8"?>
<sst xmlns="http://schemas.openxmlformats.org/spreadsheetml/2006/main" count="58" uniqueCount="43">
  <si>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</si>
  <si>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</si>
  <si>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</si>
  <si>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</si>
  <si>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</si>
  <si>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</si>
  <si>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</si>
  <si>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</si>
  <si>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</si>
  <si>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</si>
  <si>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</si>
  <si>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</si>
  <si>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</si>
  <si>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</si>
  <si>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</si>
  <si>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</si>
  <si>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</si>
  <si>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</si>
  <si>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</si>
  <si>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</si>
  <si>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</si>
  <si>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</si>
  <si>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</si>
  <si>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</si>
  <si>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</si>
  <si>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</si>
  <si>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</si>
  <si>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</si>
  <si>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</si>
  <si>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</si>
  <si>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</si>
  <si>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Еврейская автономная область</t>
  </si>
  <si>
    <t>Республика Бурятия</t>
  </si>
  <si>
    <t>ВН от 670 кВт до 10 МВт (ОРЭМ)</t>
  </si>
  <si>
    <t>АТС</t>
  </si>
  <si>
    <t>СО ЕЭС</t>
  </si>
  <si>
    <t>ЦФР</t>
  </si>
  <si>
    <t>Фактический объём покупки электрической энергии АО "ННК-Энерго" с разбивкой по объёмам, купленным на ОРЭМ и РРЭМ в 2022 г.</t>
  </si>
  <si>
    <t>Республика Коми</t>
  </si>
  <si>
    <t>СН-1 от 670 кВт до 10 МВт</t>
  </si>
  <si>
    <t xml:space="preserve">ВН от 670 кВт до 10 МВт </t>
  </si>
  <si>
    <t>СН-2 менее 670 кВт</t>
  </si>
  <si>
    <t>Ханты-Мансийский автономный округ – Югра (Тюменская область)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</si>
</sst>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"/>
    <numFmt numFmtId="183" formatCode="0.000"/>
    <numFmt numFmtId="184" formatCode="0.0000"/>
    <numFmt numFmtId="185" formatCode="0.00000"/>
    <numFmt numFmtId="186" formatCode="#,##0.00000"/>
    <numFmt numFmtId="187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view="pageBreakPreview"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3" sqref="M43"/>
    </sheetView>
  </sheetViews>
  <sheetFormatPr defaultColWidth="9.00390625" defaultRowHeight="12.75"/>
  <cols>
    <col min="1" max="1" width="36.75390625" style="0" customWidth="1"/>
    <col min="2" max="5" width="10.125" style="0" bestFit="1" customWidth="1"/>
    <col min="6" max="6" width="10.00390625" style="0" customWidth="1"/>
    <col min="7" max="7" width="11.625" style="0" bestFit="1" customWidth="1"/>
    <col min="8" max="8" width="10.125" style="0" bestFit="1" customWidth="1"/>
    <col min="9" max="9" width="11.125" style="0" bestFit="1" customWidth="1"/>
    <col min="10" max="10" width="11.125" style="0" customWidth="1"/>
    <col min="11" max="11" width="12.25390625" style="0" customWidth="1"/>
    <col min="12" max="12" width="11.75390625" style="0" customWidth="1"/>
    <col min="13" max="13" width="11.375" style="0" customWidth="1"/>
    <col min="14" max="14" width="10.00390625" style="0" customWidth="1"/>
  </cols>
  <sheetData>
    <row r="2" spans="1:13" ht="12.7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>B18+B22+B23+B24+B25+B42</f>
        <v>49365762</v>
      </c>
      <c r="C6" s="3">
        <f aca="true" t="shared" si="0" ref="C6:H6">C18+C22+C23+C24+C25+C42</f>
        <v>45473106</v>
      </c>
      <c r="D6" s="3">
        <f t="shared" si="0"/>
        <v>48875131</v>
      </c>
      <c r="E6" s="3">
        <f t="shared" si="0"/>
        <v>44424113</v>
      </c>
      <c r="F6" s="3">
        <f t="shared" si="0"/>
        <v>46858523</v>
      </c>
      <c r="G6" s="3">
        <f t="shared" si="0"/>
        <v>43929076</v>
      </c>
      <c r="H6" s="3">
        <f t="shared" si="0"/>
        <v>46573332</v>
      </c>
      <c r="I6" s="3">
        <f>I18+I22+I23+I24+I25+I42</f>
        <v>45701201</v>
      </c>
      <c r="J6" s="3">
        <f>J18+J22+J23+J24+J25+J42+J43+J44</f>
        <v>71495673</v>
      </c>
      <c r="K6" s="3">
        <f>K18+K22+K23+K24+K25+K42+K43+K44</f>
        <v>78648409</v>
      </c>
      <c r="L6" s="3">
        <f>L18+L22+L23+L24+L25+L42+L43+L44</f>
        <v>75394509</v>
      </c>
      <c r="M6" s="3">
        <f>M18+M22+M23+M24+M25+M42+M43+M44</f>
        <v>84191294</v>
      </c>
    </row>
    <row r="7" spans="1:13" ht="12.75">
      <c r="A7" s="1" t="s">
        <v>15</v>
      </c>
      <c r="B7" s="3">
        <f aca="true" t="shared" si="1" ref="B7:G7">B10+B19+B20+B26+B27+B28+B29+B30+B31+B32+B33+B34</f>
        <v>2222396</v>
      </c>
      <c r="C7" s="3">
        <f t="shared" si="1"/>
        <v>1835234</v>
      </c>
      <c r="D7" s="3">
        <f t="shared" si="1"/>
        <v>1461307</v>
      </c>
      <c r="E7" s="3">
        <f t="shared" si="1"/>
        <v>1159501</v>
      </c>
      <c r="F7" s="3">
        <f t="shared" si="1"/>
        <v>975983</v>
      </c>
      <c r="G7" s="3">
        <f t="shared" si="1"/>
        <v>1201793</v>
      </c>
      <c r="H7" s="3">
        <f>H10+H19+H20+H26+H27+H28+H29+H30+H31+H32+H33+H34+H38</f>
        <v>4060567</v>
      </c>
      <c r="I7" s="3">
        <f>I10+I19+I20+I26+I27+I28+I29+I30+I31+I32+I33+I34+I38+I45+I46</f>
        <v>4178861</v>
      </c>
      <c r="J7" s="3">
        <f>J10+J19+J20+J26+J27+J28+J29+J30+J31+J32+J33+J34+J38+J45+J46</f>
        <v>4529221</v>
      </c>
      <c r="K7" s="3">
        <f>K10+K19+K20+K26+K27+K28+K29+K30+K31+K32+K33+K34+K38+K45+K46</f>
        <v>6119164</v>
      </c>
      <c r="L7" s="3">
        <f>L10+L19+L20+L26+L27+L28+L29+L30+L31+L32+L33+L34+L38+L45+L46</f>
        <v>6533284</v>
      </c>
      <c r="M7" s="3">
        <f>M10+M19+M20+M26+M27+M28+M29+M30+M31+M32+M33+M34+M38+M45+M46</f>
        <v>7167610</v>
      </c>
    </row>
    <row r="8" spans="1:13" ht="12.75">
      <c r="A8" s="4" t="s">
        <v>16</v>
      </c>
      <c r="B8" s="11">
        <f>B6+B7</f>
        <v>51588158</v>
      </c>
      <c r="C8" s="11">
        <f aca="true" t="shared" si="2" ref="C8:K8">C6+C7</f>
        <v>47308340</v>
      </c>
      <c r="D8" s="11">
        <f t="shared" si="2"/>
        <v>50336438</v>
      </c>
      <c r="E8" s="11">
        <f t="shared" si="2"/>
        <v>45583614</v>
      </c>
      <c r="F8" s="11">
        <f t="shared" si="2"/>
        <v>47834506</v>
      </c>
      <c r="G8" s="11">
        <f>G6+G7</f>
        <v>45130869</v>
      </c>
      <c r="H8" s="11">
        <f>H6+H7</f>
        <v>50633899</v>
      </c>
      <c r="I8" s="11">
        <f>I6+I7</f>
        <v>49880062</v>
      </c>
      <c r="J8" s="11">
        <f t="shared" si="2"/>
        <v>76024894</v>
      </c>
      <c r="K8" s="11">
        <f t="shared" si="2"/>
        <v>84767573</v>
      </c>
      <c r="L8" s="11">
        <f>L6+L7</f>
        <v>81927793</v>
      </c>
      <c r="M8" s="11">
        <f>M6+M7</f>
        <v>91358904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803182</v>
      </c>
      <c r="C10" s="10">
        <f aca="true" t="shared" si="3" ref="C10:M10">C11+C12+C13+C14+C15+C16</f>
        <v>590311</v>
      </c>
      <c r="D10" s="10">
        <f t="shared" si="3"/>
        <v>510100</v>
      </c>
      <c r="E10" s="10">
        <f>E11+E12+E13+E14+E15+E16</f>
        <v>383216</v>
      </c>
      <c r="F10" s="10">
        <f t="shared" si="3"/>
        <v>281295</v>
      </c>
      <c r="G10" s="10">
        <f t="shared" si="3"/>
        <v>240051</v>
      </c>
      <c r="H10" s="10">
        <f t="shared" si="3"/>
        <v>274953</v>
      </c>
      <c r="I10" s="10">
        <f t="shared" si="3"/>
        <v>252665</v>
      </c>
      <c r="J10" s="10">
        <f t="shared" si="3"/>
        <v>276135</v>
      </c>
      <c r="K10" s="10">
        <f t="shared" si="3"/>
        <v>404037</v>
      </c>
      <c r="L10" s="10">
        <f>L11+L12+L13+L14+L15+L16</f>
        <v>511326</v>
      </c>
      <c r="M10" s="10">
        <f t="shared" si="3"/>
        <v>687729</v>
      </c>
    </row>
    <row r="11" spans="1:13" ht="12.75">
      <c r="A11" s="12" t="s">
        <v>26</v>
      </c>
      <c r="B11" s="13">
        <v>15682</v>
      </c>
      <c r="C11" s="13">
        <v>12461</v>
      </c>
      <c r="D11" s="13">
        <v>10415</v>
      </c>
      <c r="E11" s="13">
        <v>7319</v>
      </c>
      <c r="F11" s="13">
        <v>5079</v>
      </c>
      <c r="G11" s="13">
        <v>3998</v>
      </c>
      <c r="H11" s="13">
        <v>3951</v>
      </c>
      <c r="I11" s="13">
        <v>4134</v>
      </c>
      <c r="J11" s="13">
        <v>5254</v>
      </c>
      <c r="K11" s="13">
        <v>7845</v>
      </c>
      <c r="L11" s="13">
        <v>11089</v>
      </c>
      <c r="M11" s="13">
        <v>15727</v>
      </c>
    </row>
    <row r="12" spans="1:13" ht="12.75">
      <c r="A12" s="12" t="s">
        <v>27</v>
      </c>
      <c r="B12" s="13">
        <v>27765</v>
      </c>
      <c r="C12" s="13">
        <v>18929</v>
      </c>
      <c r="D12" s="13">
        <v>19483</v>
      </c>
      <c r="E12" s="13">
        <v>15024</v>
      </c>
      <c r="F12" s="13">
        <v>10366</v>
      </c>
      <c r="G12" s="13">
        <v>7149</v>
      </c>
      <c r="H12" s="13">
        <v>8037</v>
      </c>
      <c r="I12" s="13">
        <v>7624</v>
      </c>
      <c r="J12" s="13">
        <v>12246</v>
      </c>
      <c r="K12" s="13">
        <v>13738</v>
      </c>
      <c r="L12" s="13">
        <v>15583</v>
      </c>
      <c r="M12" s="13">
        <v>26573</v>
      </c>
    </row>
    <row r="13" spans="1:13" ht="12.75">
      <c r="A13" s="12" t="s">
        <v>30</v>
      </c>
      <c r="B13" s="13">
        <v>26879</v>
      </c>
      <c r="C13" s="13">
        <v>16169</v>
      </c>
      <c r="D13" s="13">
        <v>17850</v>
      </c>
      <c r="E13" s="13">
        <v>12349</v>
      </c>
      <c r="F13" s="13">
        <v>11135</v>
      </c>
      <c r="G13" s="13">
        <v>7927</v>
      </c>
      <c r="H13" s="13">
        <v>9664</v>
      </c>
      <c r="I13" s="13">
        <v>10854</v>
      </c>
      <c r="J13" s="13">
        <v>7846</v>
      </c>
      <c r="K13" s="13">
        <v>14158</v>
      </c>
      <c r="L13" s="13">
        <v>15367</v>
      </c>
      <c r="M13" s="13">
        <v>22024</v>
      </c>
    </row>
    <row r="14" spans="1:13" ht="12.75">
      <c r="A14" s="6" t="s">
        <v>19</v>
      </c>
      <c r="B14" s="7">
        <v>168124</v>
      </c>
      <c r="C14" s="13">
        <v>114549</v>
      </c>
      <c r="D14" s="13">
        <v>120437</v>
      </c>
      <c r="E14" s="13">
        <v>93316</v>
      </c>
      <c r="F14" s="13">
        <v>53115</v>
      </c>
      <c r="G14" s="13">
        <v>47123</v>
      </c>
      <c r="H14" s="13">
        <v>58170</v>
      </c>
      <c r="I14" s="13">
        <v>49067</v>
      </c>
      <c r="J14" s="13">
        <v>58493</v>
      </c>
      <c r="K14" s="13">
        <v>106036</v>
      </c>
      <c r="L14" s="13">
        <v>106725</v>
      </c>
      <c r="M14" s="13">
        <v>137155</v>
      </c>
    </row>
    <row r="15" spans="1:13" ht="12.75">
      <c r="A15" s="6" t="s">
        <v>20</v>
      </c>
      <c r="B15" s="7">
        <v>392943</v>
      </c>
      <c r="C15" s="13">
        <v>292423</v>
      </c>
      <c r="D15" s="13">
        <v>231987</v>
      </c>
      <c r="E15" s="13">
        <v>171228</v>
      </c>
      <c r="F15" s="13">
        <v>134070</v>
      </c>
      <c r="G15" s="13">
        <v>122375</v>
      </c>
      <c r="H15" s="13">
        <v>135744</v>
      </c>
      <c r="I15" s="13">
        <v>123992</v>
      </c>
      <c r="J15" s="13">
        <v>135662</v>
      </c>
      <c r="K15" s="13">
        <v>183225</v>
      </c>
      <c r="L15" s="13">
        <v>247908</v>
      </c>
      <c r="M15" s="13">
        <v>329959</v>
      </c>
    </row>
    <row r="16" spans="1:13" ht="12.75">
      <c r="A16" s="6" t="s">
        <v>21</v>
      </c>
      <c r="B16" s="7">
        <v>171789</v>
      </c>
      <c r="C16" s="13">
        <v>135780</v>
      </c>
      <c r="D16" s="13">
        <v>109928</v>
      </c>
      <c r="E16" s="13">
        <v>83980</v>
      </c>
      <c r="F16" s="13">
        <v>67530</v>
      </c>
      <c r="G16" s="13">
        <v>51479</v>
      </c>
      <c r="H16" s="13">
        <v>59387</v>
      </c>
      <c r="I16" s="13">
        <v>56994</v>
      </c>
      <c r="J16" s="13">
        <v>56634</v>
      </c>
      <c r="K16" s="13">
        <v>79035</v>
      </c>
      <c r="L16" s="13">
        <v>114654</v>
      </c>
      <c r="M16" s="13">
        <v>156291</v>
      </c>
    </row>
    <row r="17" spans="1:13" ht="12.75">
      <c r="A17" s="9" t="s">
        <v>31</v>
      </c>
      <c r="B17" s="10">
        <f>B18+B19+B20</f>
        <v>21389850</v>
      </c>
      <c r="C17" s="10">
        <f>C18+C19+C20</f>
        <v>20134581</v>
      </c>
      <c r="D17" s="10">
        <f>D18+D19+D20</f>
        <v>21074097</v>
      </c>
      <c r="E17" s="10">
        <f>E18+E19+E20</f>
        <v>20661107</v>
      </c>
      <c r="F17" s="10">
        <f aca="true" t="shared" si="4" ref="F17:M17">F18+F19+F20</f>
        <v>21486116</v>
      </c>
      <c r="G17" s="10">
        <f t="shared" si="4"/>
        <v>19625330</v>
      </c>
      <c r="H17" s="10">
        <f t="shared" si="4"/>
        <v>21019197</v>
      </c>
      <c r="I17" s="10">
        <f t="shared" si="4"/>
        <v>20926178</v>
      </c>
      <c r="J17" s="10">
        <f t="shared" si="4"/>
        <v>20450257</v>
      </c>
      <c r="K17" s="10">
        <f t="shared" si="4"/>
        <v>22415029</v>
      </c>
      <c r="L17" s="10">
        <f>L18+L19+L20</f>
        <v>18404322</v>
      </c>
      <c r="M17" s="10">
        <f t="shared" si="4"/>
        <v>23867270</v>
      </c>
    </row>
    <row r="18" spans="1:13" ht="12.75">
      <c r="A18" s="12" t="s">
        <v>23</v>
      </c>
      <c r="B18" s="13">
        <v>21313714</v>
      </c>
      <c r="C18" s="13">
        <v>20072368</v>
      </c>
      <c r="D18" s="13">
        <v>21034187</v>
      </c>
      <c r="E18" s="13">
        <v>20628798</v>
      </c>
      <c r="F18" s="13">
        <v>21457642</v>
      </c>
      <c r="G18" s="13">
        <v>19603963</v>
      </c>
      <c r="H18" s="13">
        <v>20996227</v>
      </c>
      <c r="I18" s="13">
        <v>20903779</v>
      </c>
      <c r="J18" s="13">
        <v>20428065</v>
      </c>
      <c r="K18" s="13">
        <v>22385294</v>
      </c>
      <c r="L18" s="13">
        <v>18360209</v>
      </c>
      <c r="M18" s="13">
        <v>23809870</v>
      </c>
    </row>
    <row r="19" spans="1:13" ht="12.75">
      <c r="A19" s="12" t="s">
        <v>20</v>
      </c>
      <c r="B19" s="13">
        <v>41438</v>
      </c>
      <c r="C19" s="13">
        <v>33483</v>
      </c>
      <c r="D19" s="13">
        <v>22754</v>
      </c>
      <c r="E19" s="13">
        <v>16109</v>
      </c>
      <c r="F19" s="13">
        <v>18554</v>
      </c>
      <c r="G19" s="13">
        <v>13907</v>
      </c>
      <c r="H19" s="13">
        <v>15180</v>
      </c>
      <c r="I19" s="13">
        <v>15162</v>
      </c>
      <c r="J19" s="13">
        <v>15027</v>
      </c>
      <c r="K19" s="13">
        <v>16304</v>
      </c>
      <c r="L19" s="13">
        <v>24825</v>
      </c>
      <c r="M19" s="13">
        <v>32133</v>
      </c>
    </row>
    <row r="20" spans="1:13" ht="12.75">
      <c r="A20" s="12" t="s">
        <v>21</v>
      </c>
      <c r="B20" s="13">
        <v>34698</v>
      </c>
      <c r="C20" s="13">
        <v>28730</v>
      </c>
      <c r="D20" s="13">
        <v>17156</v>
      </c>
      <c r="E20" s="13">
        <v>16200</v>
      </c>
      <c r="F20" s="13">
        <v>9920</v>
      </c>
      <c r="G20" s="13">
        <v>7460</v>
      </c>
      <c r="H20" s="13">
        <v>7790</v>
      </c>
      <c r="I20" s="13">
        <v>7237</v>
      </c>
      <c r="J20" s="13">
        <v>7165</v>
      </c>
      <c r="K20" s="13">
        <v>13431</v>
      </c>
      <c r="L20" s="13">
        <v>19288</v>
      </c>
      <c r="M20" s="13">
        <v>25267</v>
      </c>
    </row>
    <row r="21" spans="1:13" ht="12.75">
      <c r="A21" s="9" t="s">
        <v>0</v>
      </c>
      <c r="B21" s="10">
        <f aca="true" t="shared" si="5" ref="B21:M21">SUM(B22:B33)</f>
        <v>29112547</v>
      </c>
      <c r="C21" s="10">
        <f t="shared" si="5"/>
        <v>26324092</v>
      </c>
      <c r="D21" s="10">
        <f t="shared" si="5"/>
        <v>28542227</v>
      </c>
      <c r="E21" s="10">
        <f t="shared" si="5"/>
        <v>24420594</v>
      </c>
      <c r="F21" s="10">
        <f t="shared" si="5"/>
        <v>25973430</v>
      </c>
      <c r="G21" s="10">
        <f t="shared" si="5"/>
        <v>25177113</v>
      </c>
      <c r="H21" s="10">
        <f t="shared" si="5"/>
        <v>26539460</v>
      </c>
      <c r="I21" s="10">
        <f t="shared" si="5"/>
        <v>25797361</v>
      </c>
      <c r="J21" s="10">
        <f t="shared" si="5"/>
        <v>23838932</v>
      </c>
      <c r="K21" s="10">
        <f t="shared" si="5"/>
        <v>27358544</v>
      </c>
      <c r="L21" s="10">
        <f t="shared" si="5"/>
        <v>28033841</v>
      </c>
      <c r="M21" s="10">
        <f t="shared" si="5"/>
        <v>29811142</v>
      </c>
    </row>
    <row r="22" spans="1:13" ht="12.75">
      <c r="A22" s="1" t="s">
        <v>23</v>
      </c>
      <c r="B22" s="7">
        <v>23375899</v>
      </c>
      <c r="C22" s="7">
        <v>21211699</v>
      </c>
      <c r="D22" s="7">
        <v>23307348</v>
      </c>
      <c r="E22" s="7">
        <v>19706320</v>
      </c>
      <c r="F22" s="7">
        <v>21469607</v>
      </c>
      <c r="G22" s="7">
        <v>20865358</v>
      </c>
      <c r="H22" s="7">
        <v>21800922</v>
      </c>
      <c r="I22" s="7">
        <v>21050147</v>
      </c>
      <c r="J22" s="7">
        <v>19336171</v>
      </c>
      <c r="K22" s="7">
        <v>22231809</v>
      </c>
      <c r="L22" s="7">
        <v>22569513</v>
      </c>
      <c r="M22" s="7">
        <v>23804425</v>
      </c>
    </row>
    <row r="23" spans="1:13" ht="12.75">
      <c r="A23" s="1" t="s">
        <v>33</v>
      </c>
      <c r="B23" s="7">
        <v>4208472</v>
      </c>
      <c r="C23" s="7">
        <v>3774145</v>
      </c>
      <c r="D23" s="7">
        <v>4118082</v>
      </c>
      <c r="E23" s="7">
        <v>3704589</v>
      </c>
      <c r="F23" s="7">
        <v>3530170</v>
      </c>
      <c r="G23" s="7">
        <v>2998991</v>
      </c>
      <c r="H23" s="7">
        <v>3201776</v>
      </c>
      <c r="I23" s="7">
        <v>3249607</v>
      </c>
      <c r="J23" s="7">
        <v>3261794</v>
      </c>
      <c r="K23" s="7">
        <v>3765052</v>
      </c>
      <c r="L23" s="7">
        <v>3877646</v>
      </c>
      <c r="M23" s="7">
        <v>4203158</v>
      </c>
    </row>
    <row r="24" spans="1:13" ht="12.75">
      <c r="A24" s="1" t="s">
        <v>28</v>
      </c>
      <c r="B24" s="7">
        <v>181571</v>
      </c>
      <c r="C24" s="7">
        <v>163581</v>
      </c>
      <c r="D24" s="7">
        <v>166546</v>
      </c>
      <c r="E24" s="7">
        <v>146200</v>
      </c>
      <c r="F24" s="7">
        <v>144002</v>
      </c>
      <c r="G24" s="7">
        <v>169684</v>
      </c>
      <c r="H24" s="7">
        <v>217430</v>
      </c>
      <c r="I24" s="7">
        <v>202265</v>
      </c>
      <c r="J24" s="7">
        <v>96882</v>
      </c>
      <c r="K24" s="7">
        <v>87318</v>
      </c>
      <c r="L24" s="7">
        <v>88825</v>
      </c>
      <c r="M24" s="7">
        <v>108646</v>
      </c>
    </row>
    <row r="25" spans="1:13" ht="12.75">
      <c r="A25" s="1" t="s">
        <v>29</v>
      </c>
      <c r="B25" s="7">
        <v>286106</v>
      </c>
      <c r="C25" s="7">
        <v>251313</v>
      </c>
      <c r="D25" s="7">
        <v>248968</v>
      </c>
      <c r="E25" s="7">
        <v>238206</v>
      </c>
      <c r="F25" s="7">
        <v>257102</v>
      </c>
      <c r="G25" s="7">
        <v>291080</v>
      </c>
      <c r="H25" s="7">
        <v>356977</v>
      </c>
      <c r="I25" s="7">
        <v>295403</v>
      </c>
      <c r="J25" s="7">
        <v>256426</v>
      </c>
      <c r="K25" s="7">
        <v>251154</v>
      </c>
      <c r="L25" s="7">
        <v>236164</v>
      </c>
      <c r="M25" s="7">
        <v>256160</v>
      </c>
    </row>
    <row r="26" spans="1:13" ht="12.75">
      <c r="A26" s="1" t="s">
        <v>24</v>
      </c>
      <c r="B26" s="8">
        <v>4444</v>
      </c>
      <c r="C26" s="7">
        <v>6788</v>
      </c>
      <c r="D26" s="7">
        <v>21191</v>
      </c>
      <c r="E26" s="7">
        <v>69808</v>
      </c>
      <c r="F26" s="7">
        <v>90654</v>
      </c>
      <c r="G26" s="7">
        <v>423558</v>
      </c>
      <c r="H26" s="7">
        <v>518378</v>
      </c>
      <c r="I26" s="7">
        <v>524186</v>
      </c>
      <c r="J26" s="7">
        <v>468821</v>
      </c>
      <c r="K26" s="7">
        <v>564290</v>
      </c>
      <c r="L26" s="7">
        <v>591381</v>
      </c>
      <c r="M26" s="7">
        <v>631406</v>
      </c>
    </row>
    <row r="27" spans="1:13" ht="12.75">
      <c r="A27" s="1" t="s">
        <v>25</v>
      </c>
      <c r="B27" s="7">
        <v>168192</v>
      </c>
      <c r="C27" s="7">
        <v>155491</v>
      </c>
      <c r="D27" s="7">
        <v>124703</v>
      </c>
      <c r="E27" s="7">
        <v>101316</v>
      </c>
      <c r="F27" s="7">
        <v>93899</v>
      </c>
      <c r="G27" s="7">
        <v>77297</v>
      </c>
      <c r="H27" s="7">
        <v>71418</v>
      </c>
      <c r="I27" s="7">
        <v>84927</v>
      </c>
      <c r="J27" s="7">
        <v>84305</v>
      </c>
      <c r="K27" s="7">
        <v>73964</v>
      </c>
      <c r="L27" s="7">
        <v>133192</v>
      </c>
      <c r="M27" s="7">
        <v>148788</v>
      </c>
    </row>
    <row r="28" spans="1:13" ht="12.75">
      <c r="A28" s="1" t="s">
        <v>26</v>
      </c>
      <c r="B28" s="7">
        <v>5231</v>
      </c>
      <c r="C28" s="7">
        <v>4094</v>
      </c>
      <c r="D28" s="7">
        <v>3037</v>
      </c>
      <c r="E28" s="7">
        <v>1615</v>
      </c>
      <c r="F28" s="7">
        <v>1043</v>
      </c>
      <c r="G28" s="7">
        <v>1161</v>
      </c>
      <c r="H28" s="7">
        <v>1529</v>
      </c>
      <c r="I28" s="7">
        <v>1401</v>
      </c>
      <c r="J28" s="7">
        <v>1073</v>
      </c>
      <c r="K28" s="7">
        <v>1561</v>
      </c>
      <c r="L28" s="7">
        <v>2840</v>
      </c>
      <c r="M28" s="7">
        <v>4449</v>
      </c>
    </row>
    <row r="29" spans="1:13" ht="12.75">
      <c r="A29" s="1" t="s">
        <v>27</v>
      </c>
      <c r="B29" s="7">
        <v>30728</v>
      </c>
      <c r="C29" s="7">
        <v>29328</v>
      </c>
      <c r="D29" s="7">
        <v>24221</v>
      </c>
      <c r="E29" s="7">
        <v>15664</v>
      </c>
      <c r="F29" s="7">
        <v>10054</v>
      </c>
      <c r="G29" s="7">
        <v>10780</v>
      </c>
      <c r="H29" s="7">
        <v>12412</v>
      </c>
      <c r="I29" s="7">
        <v>19020</v>
      </c>
      <c r="J29" s="7">
        <v>10617</v>
      </c>
      <c r="K29" s="7">
        <v>1260</v>
      </c>
      <c r="L29" s="7">
        <v>1245</v>
      </c>
      <c r="M29" s="7">
        <v>1275</v>
      </c>
    </row>
    <row r="30" spans="1:13" ht="12.75">
      <c r="A30" s="1" t="s">
        <v>22</v>
      </c>
      <c r="B30" s="7">
        <v>98000</v>
      </c>
      <c r="C30" s="7">
        <v>70165</v>
      </c>
      <c r="D30" s="7">
        <v>64607</v>
      </c>
      <c r="E30" s="7">
        <v>52716</v>
      </c>
      <c r="F30" s="7">
        <v>52269</v>
      </c>
      <c r="G30" s="7">
        <v>61999</v>
      </c>
      <c r="H30" s="7">
        <v>86997</v>
      </c>
      <c r="I30" s="7">
        <v>77720</v>
      </c>
      <c r="J30" s="7">
        <v>56493</v>
      </c>
      <c r="K30" s="7">
        <v>58280</v>
      </c>
      <c r="L30" s="7">
        <v>64641</v>
      </c>
      <c r="M30" s="7">
        <v>78350</v>
      </c>
    </row>
    <row r="31" spans="1:13" ht="12.75">
      <c r="A31" s="1" t="s">
        <v>19</v>
      </c>
      <c r="B31" s="7">
        <v>77216</v>
      </c>
      <c r="C31" s="7">
        <v>66659</v>
      </c>
      <c r="D31" s="7">
        <v>52110</v>
      </c>
      <c r="E31" s="7">
        <v>42289</v>
      </c>
      <c r="F31" s="7">
        <v>44478</v>
      </c>
      <c r="G31" s="7">
        <v>41509</v>
      </c>
      <c r="H31" s="7">
        <v>31904</v>
      </c>
      <c r="I31" s="7">
        <v>31798</v>
      </c>
      <c r="J31" s="7">
        <v>38103</v>
      </c>
      <c r="K31" s="7">
        <v>48431</v>
      </c>
      <c r="L31" s="7">
        <v>71912</v>
      </c>
      <c r="M31" s="7">
        <v>79618</v>
      </c>
    </row>
    <row r="32" spans="1:13" ht="12.75">
      <c r="A32" s="1" t="s">
        <v>20</v>
      </c>
      <c r="B32" s="7">
        <v>538712</v>
      </c>
      <c r="C32" s="7">
        <v>457758</v>
      </c>
      <c r="D32" s="7">
        <v>313339</v>
      </c>
      <c r="E32" s="7">
        <v>249588</v>
      </c>
      <c r="F32" s="7">
        <v>206300</v>
      </c>
      <c r="G32" s="7">
        <v>178609</v>
      </c>
      <c r="H32" s="7">
        <v>179890</v>
      </c>
      <c r="I32" s="7">
        <v>201067</v>
      </c>
      <c r="J32" s="7">
        <v>175716</v>
      </c>
      <c r="K32" s="7">
        <v>201393</v>
      </c>
      <c r="L32" s="7">
        <v>304487</v>
      </c>
      <c r="M32" s="7">
        <v>381341</v>
      </c>
    </row>
    <row r="33" spans="1:13" ht="12.75">
      <c r="A33" s="1" t="s">
        <v>21</v>
      </c>
      <c r="B33" s="7">
        <v>137976</v>
      </c>
      <c r="C33" s="7">
        <v>133071</v>
      </c>
      <c r="D33" s="7">
        <v>98075</v>
      </c>
      <c r="E33" s="7">
        <v>92283</v>
      </c>
      <c r="F33" s="7">
        <v>73852</v>
      </c>
      <c r="G33" s="7">
        <v>57087</v>
      </c>
      <c r="H33" s="7">
        <v>59827</v>
      </c>
      <c r="I33" s="7">
        <v>59820</v>
      </c>
      <c r="J33" s="7">
        <v>52531</v>
      </c>
      <c r="K33" s="7">
        <v>74032</v>
      </c>
      <c r="L33" s="7">
        <v>91995</v>
      </c>
      <c r="M33" s="7">
        <v>113526</v>
      </c>
    </row>
    <row r="34" spans="1:13" ht="12.75">
      <c r="A34" s="9" t="s">
        <v>32</v>
      </c>
      <c r="B34" s="10">
        <f>B35+B36+B37</f>
        <v>282579</v>
      </c>
      <c r="C34" s="10">
        <f aca="true" t="shared" si="6" ref="C34:M34">C35+C36+C37</f>
        <v>259356</v>
      </c>
      <c r="D34" s="10">
        <f t="shared" si="6"/>
        <v>210014</v>
      </c>
      <c r="E34" s="10">
        <f t="shared" si="6"/>
        <v>118697</v>
      </c>
      <c r="F34" s="10">
        <f t="shared" si="6"/>
        <v>93665</v>
      </c>
      <c r="G34" s="10">
        <f t="shared" si="6"/>
        <v>88375</v>
      </c>
      <c r="H34" s="10">
        <f>H35+H36+H37</f>
        <v>82450</v>
      </c>
      <c r="I34" s="10">
        <f t="shared" si="6"/>
        <v>83178</v>
      </c>
      <c r="J34" s="10">
        <f t="shared" si="6"/>
        <v>71562</v>
      </c>
      <c r="K34" s="10">
        <f t="shared" si="6"/>
        <v>131608</v>
      </c>
      <c r="L34" s="10">
        <f t="shared" si="6"/>
        <v>189943</v>
      </c>
      <c r="M34" s="10">
        <f t="shared" si="6"/>
        <v>250011</v>
      </c>
    </row>
    <row r="35" spans="1:13" ht="12.75">
      <c r="A35" s="12" t="s">
        <v>19</v>
      </c>
      <c r="B35" s="13">
        <v>120003</v>
      </c>
      <c r="C35" s="13">
        <v>118382</v>
      </c>
      <c r="D35" s="13">
        <v>79339</v>
      </c>
      <c r="E35" s="13">
        <v>41072</v>
      </c>
      <c r="F35" s="13">
        <v>17908</v>
      </c>
      <c r="G35" s="13">
        <v>17773</v>
      </c>
      <c r="H35" s="13">
        <v>15447</v>
      </c>
      <c r="I35" s="13">
        <v>16385</v>
      </c>
      <c r="J35" s="13">
        <v>14534</v>
      </c>
      <c r="K35" s="13">
        <v>43144</v>
      </c>
      <c r="L35" s="13">
        <v>78310</v>
      </c>
      <c r="M35" s="13">
        <v>105626</v>
      </c>
    </row>
    <row r="36" spans="1:13" ht="12.75">
      <c r="A36" s="12" t="s">
        <v>20</v>
      </c>
      <c r="B36" s="13">
        <v>150513</v>
      </c>
      <c r="C36" s="13">
        <v>129060</v>
      </c>
      <c r="D36" s="13">
        <v>122859</v>
      </c>
      <c r="E36" s="13">
        <v>73626</v>
      </c>
      <c r="F36" s="13">
        <v>70751</v>
      </c>
      <c r="G36" s="13">
        <v>67077</v>
      </c>
      <c r="H36" s="13">
        <v>64780</v>
      </c>
      <c r="I36" s="13">
        <v>63357</v>
      </c>
      <c r="J36" s="13">
        <v>54427</v>
      </c>
      <c r="K36" s="13">
        <v>85315</v>
      </c>
      <c r="L36" s="13">
        <v>103852</v>
      </c>
      <c r="M36" s="13">
        <v>133751</v>
      </c>
    </row>
    <row r="37" spans="1:13" ht="12.75">
      <c r="A37" s="12" t="s">
        <v>21</v>
      </c>
      <c r="B37" s="13">
        <v>12063</v>
      </c>
      <c r="C37" s="13">
        <v>11914</v>
      </c>
      <c r="D37" s="13">
        <v>7816</v>
      </c>
      <c r="E37" s="13">
        <v>3999</v>
      </c>
      <c r="F37" s="13">
        <v>5006</v>
      </c>
      <c r="G37" s="13">
        <v>3525</v>
      </c>
      <c r="H37" s="13">
        <v>2223</v>
      </c>
      <c r="I37" s="13">
        <v>3436</v>
      </c>
      <c r="J37" s="13">
        <v>2601</v>
      </c>
      <c r="K37" s="13">
        <v>3149</v>
      </c>
      <c r="L37" s="13">
        <v>7781</v>
      </c>
      <c r="M37" s="13">
        <v>10634</v>
      </c>
    </row>
    <row r="38" spans="1:13" ht="12.75">
      <c r="A38" s="9" t="s">
        <v>38</v>
      </c>
      <c r="B38" s="10">
        <f>B39+B40</f>
        <v>0</v>
      </c>
      <c r="C38" s="10">
        <f aca="true" t="shared" si="7" ref="C38:M38">C39+C40</f>
        <v>0</v>
      </c>
      <c r="D38" s="10">
        <f t="shared" si="7"/>
        <v>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2717839</v>
      </c>
      <c r="I38" s="10">
        <f t="shared" si="7"/>
        <v>2820680</v>
      </c>
      <c r="J38" s="10">
        <f t="shared" si="7"/>
        <v>3115824</v>
      </c>
      <c r="K38" s="10">
        <f t="shared" si="7"/>
        <v>3277854</v>
      </c>
      <c r="L38" s="10">
        <f t="shared" si="7"/>
        <v>3455071</v>
      </c>
      <c r="M38" s="10">
        <f t="shared" si="7"/>
        <v>3605450</v>
      </c>
    </row>
    <row r="39" spans="1:13" ht="12.75">
      <c r="A39" s="12" t="s">
        <v>40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274518</v>
      </c>
      <c r="I39" s="13">
        <v>360879</v>
      </c>
      <c r="J39" s="13">
        <v>490613</v>
      </c>
      <c r="K39" s="13">
        <v>483845</v>
      </c>
      <c r="L39" s="13">
        <v>496286</v>
      </c>
      <c r="M39" s="13">
        <v>496443</v>
      </c>
    </row>
    <row r="40" spans="1:13" ht="12.75">
      <c r="A40" s="12" t="s">
        <v>39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2443321</v>
      </c>
      <c r="I40" s="13">
        <v>2459801</v>
      </c>
      <c r="J40" s="13">
        <v>2625211</v>
      </c>
      <c r="K40" s="13">
        <v>2794009</v>
      </c>
      <c r="L40" s="13">
        <v>2958785</v>
      </c>
      <c r="M40" s="13">
        <v>3109007</v>
      </c>
    </row>
    <row r="41" spans="1:13" ht="22.5" customHeight="1">
      <c r="A41" s="22" t="s">
        <v>42</v>
      </c>
      <c r="B41" s="10">
        <f aca="true" t="shared" si="8" ref="B41:I41">SUM(B42:B46)</f>
        <v>0</v>
      </c>
      <c r="C41" s="10">
        <f t="shared" si="8"/>
        <v>0</v>
      </c>
      <c r="D41" s="10">
        <f t="shared" si="8"/>
        <v>0</v>
      </c>
      <c r="E41" s="10">
        <f t="shared" si="8"/>
        <v>0</v>
      </c>
      <c r="F41" s="10">
        <f t="shared" si="8"/>
        <v>0</v>
      </c>
      <c r="G41" s="10">
        <f t="shared" si="8"/>
        <v>0</v>
      </c>
      <c r="H41" s="10">
        <f t="shared" si="8"/>
        <v>0</v>
      </c>
      <c r="I41" s="10">
        <f t="shared" si="8"/>
        <v>0</v>
      </c>
      <c r="J41" s="10">
        <f>SUM(J42:J46)</f>
        <v>28272184</v>
      </c>
      <c r="K41" s="10">
        <f>SUM(K42:K46)</f>
        <v>31180501</v>
      </c>
      <c r="L41" s="10">
        <f>SUM(L42:L46)</f>
        <v>31333290</v>
      </c>
      <c r="M41" s="10">
        <f>SUM(M42:M46)</f>
        <v>33137302</v>
      </c>
    </row>
    <row r="42" spans="1:13" ht="12.75">
      <c r="A42" s="1" t="s">
        <v>33</v>
      </c>
      <c r="B42" s="7"/>
      <c r="C42" s="7"/>
      <c r="D42" s="7"/>
      <c r="E42" s="7"/>
      <c r="F42" s="7"/>
      <c r="G42" s="7"/>
      <c r="H42" s="7"/>
      <c r="I42" s="7"/>
      <c r="J42" s="7">
        <v>118058</v>
      </c>
      <c r="K42" s="7">
        <v>120373</v>
      </c>
      <c r="L42" s="7">
        <v>183606</v>
      </c>
      <c r="M42" s="7">
        <v>218764</v>
      </c>
    </row>
    <row r="43" spans="1:13" ht="12.75">
      <c r="A43" s="1" t="s">
        <v>28</v>
      </c>
      <c r="B43" s="7"/>
      <c r="C43" s="7"/>
      <c r="D43" s="7"/>
      <c r="E43" s="7"/>
      <c r="F43" s="7"/>
      <c r="G43" s="7"/>
      <c r="H43" s="7"/>
      <c r="I43" s="7"/>
      <c r="J43" s="7">
        <v>6185830</v>
      </c>
      <c r="K43" s="7">
        <v>6379654</v>
      </c>
      <c r="L43" s="7">
        <v>5993161</v>
      </c>
      <c r="M43" s="7">
        <v>6075910</v>
      </c>
    </row>
    <row r="44" spans="1:13" ht="12.75">
      <c r="A44" s="1" t="s">
        <v>29</v>
      </c>
      <c r="B44" s="7"/>
      <c r="C44" s="7"/>
      <c r="D44" s="7"/>
      <c r="E44" s="7"/>
      <c r="F44" s="7"/>
      <c r="G44" s="7"/>
      <c r="H44" s="7"/>
      <c r="I44" s="7"/>
      <c r="J44" s="7">
        <v>21812447</v>
      </c>
      <c r="K44" s="7">
        <v>23427755</v>
      </c>
      <c r="L44" s="7">
        <v>24085385</v>
      </c>
      <c r="M44" s="7">
        <v>25714361</v>
      </c>
    </row>
    <row r="45" spans="1:13" ht="12.75">
      <c r="A45" s="1" t="s">
        <v>22</v>
      </c>
      <c r="B45" s="7"/>
      <c r="C45" s="7"/>
      <c r="D45" s="7"/>
      <c r="E45" s="7"/>
      <c r="F45" s="7"/>
      <c r="G45" s="7"/>
      <c r="H45" s="7"/>
      <c r="I45" s="7"/>
      <c r="J45" s="7">
        <v>152754</v>
      </c>
      <c r="K45" s="7">
        <v>1103702</v>
      </c>
      <c r="L45" s="7">
        <v>1029881</v>
      </c>
      <c r="M45" s="7">
        <v>874465</v>
      </c>
    </row>
    <row r="46" spans="1:13" ht="12.75">
      <c r="A46" s="1" t="s">
        <v>41</v>
      </c>
      <c r="B46" s="7"/>
      <c r="C46" s="7"/>
      <c r="D46" s="7"/>
      <c r="E46" s="7"/>
      <c r="F46" s="7"/>
      <c r="G46" s="7"/>
      <c r="H46" s="7"/>
      <c r="I46" s="7"/>
      <c r="J46" s="7">
        <v>3095</v>
      </c>
      <c r="K46" s="7">
        <v>149017</v>
      </c>
      <c r="L46" s="7">
        <v>41257</v>
      </c>
      <c r="M46" s="7">
        <v>253802</v>
      </c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2" spans="5:14" ht="12.75">
      <c r="E62" s="14">
        <f>J18+J22+J23+J24+J25</f>
        <v>43379338</v>
      </c>
      <c r="F62">
        <f>E62/E63</f>
        <v>1445977.9333333333</v>
      </c>
      <c r="H62" s="15"/>
      <c r="I62" s="15"/>
      <c r="J62" s="15"/>
      <c r="K62" s="19"/>
      <c r="L62" s="19"/>
      <c r="M62" s="19"/>
      <c r="N62" s="19"/>
    </row>
    <row r="63" spans="5:14" ht="12.75">
      <c r="E63">
        <v>30</v>
      </c>
      <c r="G63" s="16"/>
      <c r="H63" s="17" t="s">
        <v>34</v>
      </c>
      <c r="I63" s="17"/>
      <c r="J63" s="18"/>
      <c r="K63" s="19"/>
      <c r="L63" s="19"/>
      <c r="M63" s="19"/>
      <c r="N63" s="19"/>
    </row>
    <row r="64" spans="5:14" ht="12.75">
      <c r="E64">
        <v>10</v>
      </c>
      <c r="G64" s="16">
        <f>F62*E64</f>
        <v>14459779.333333334</v>
      </c>
      <c r="H64" s="18">
        <v>0.001214</v>
      </c>
      <c r="I64" s="17">
        <f>G64*H64</f>
        <v>17554.172110666666</v>
      </c>
      <c r="J64" s="18">
        <v>1.2</v>
      </c>
      <c r="K64" s="19">
        <f>I64*J64</f>
        <v>21065.0065328</v>
      </c>
      <c r="L64" s="19"/>
      <c r="M64" s="19"/>
      <c r="N64" s="19"/>
    </row>
    <row r="65" spans="5:14" ht="12.75">
      <c r="E65">
        <v>14</v>
      </c>
      <c r="G65" s="16">
        <f>F62*E65</f>
        <v>20243691.066666666</v>
      </c>
      <c r="H65" s="17"/>
      <c r="I65" s="17">
        <f>G65*H64</f>
        <v>24575.840954933334</v>
      </c>
      <c r="J65" s="18"/>
      <c r="K65" s="19">
        <f>I65*J64</f>
        <v>29491.009145919998</v>
      </c>
      <c r="L65" s="19"/>
      <c r="M65" s="19"/>
      <c r="N65" s="19"/>
    </row>
    <row r="66" spans="7:14" ht="12.75">
      <c r="G66" s="14"/>
      <c r="H66" s="14"/>
      <c r="I66" s="14"/>
      <c r="J66" s="18"/>
      <c r="K66" s="19"/>
      <c r="L66" s="19"/>
      <c r="M66" s="19"/>
      <c r="N66" s="19"/>
    </row>
    <row r="67" spans="7:14" ht="12.75">
      <c r="G67" s="14"/>
      <c r="H67" s="14"/>
      <c r="I67" s="14"/>
      <c r="J67" s="18"/>
      <c r="K67" s="19"/>
      <c r="L67" s="19"/>
      <c r="M67" s="19"/>
      <c r="N67" s="19"/>
    </row>
    <row r="68" spans="7:14" ht="12.75">
      <c r="G68" s="14"/>
      <c r="H68" s="14" t="s">
        <v>35</v>
      </c>
      <c r="I68" s="14"/>
      <c r="J68" s="18"/>
      <c r="K68" s="19"/>
      <c r="L68" s="19"/>
      <c r="M68" s="19"/>
      <c r="N68" s="19"/>
    </row>
    <row r="69" spans="5:14" ht="12.75">
      <c r="E69">
        <f>E63</f>
        <v>30</v>
      </c>
      <c r="G69" s="14">
        <f>F62*E69</f>
        <v>43379338</v>
      </c>
      <c r="H69" s="20">
        <v>0.05303</v>
      </c>
      <c r="I69" s="14">
        <f>G69*H69*0.1</f>
        <v>230040.629414</v>
      </c>
      <c r="J69" s="18">
        <v>1.2</v>
      </c>
      <c r="K69" s="19">
        <f>I69*J69</f>
        <v>276048.7552968</v>
      </c>
      <c r="L69" s="19"/>
      <c r="M69" s="19"/>
      <c r="N69" s="19"/>
    </row>
    <row r="70" spans="7:14" ht="12.75">
      <c r="G70" s="14"/>
      <c r="H70" s="20"/>
      <c r="I70" s="14"/>
      <c r="J70" s="18"/>
      <c r="K70" s="19"/>
      <c r="L70" s="19"/>
      <c r="M70" s="19"/>
      <c r="N70" s="19"/>
    </row>
    <row r="71" spans="7:14" ht="12.75">
      <c r="G71" s="14"/>
      <c r="H71" s="14" t="s">
        <v>36</v>
      </c>
      <c r="I71" s="14"/>
      <c r="J71" s="18"/>
      <c r="K71" s="19"/>
      <c r="L71" s="19"/>
      <c r="M71" s="19"/>
      <c r="N71" s="19"/>
    </row>
    <row r="72" spans="5:14" ht="12.75">
      <c r="E72" s="8">
        <f>E62</f>
        <v>43379338</v>
      </c>
      <c r="F72">
        <f>E72/E73</f>
        <v>1445977.9333333333</v>
      </c>
      <c r="G72" s="14"/>
      <c r="H72" s="14"/>
      <c r="I72" s="14"/>
      <c r="J72" s="18"/>
      <c r="K72" s="19"/>
      <c r="L72" s="19"/>
      <c r="M72" s="19"/>
      <c r="N72" s="19"/>
    </row>
    <row r="73" spans="5:14" ht="12.75">
      <c r="E73">
        <f>E63</f>
        <v>30</v>
      </c>
      <c r="G73" s="14"/>
      <c r="H73" s="16"/>
      <c r="I73" s="16"/>
      <c r="J73" s="18"/>
      <c r="K73" s="19"/>
      <c r="L73" s="19"/>
      <c r="M73" s="19"/>
      <c r="N73" s="19"/>
    </row>
    <row r="74" spans="5:14" ht="12.75">
      <c r="E74">
        <f>E64</f>
        <v>10</v>
      </c>
      <c r="G74" s="14">
        <f>E74*F72</f>
        <v>14459779.333333334</v>
      </c>
      <c r="H74" s="21">
        <v>0.000352</v>
      </c>
      <c r="I74" s="16">
        <f>G74*H74</f>
        <v>5089.842325333333</v>
      </c>
      <c r="J74" s="18">
        <v>1.2</v>
      </c>
      <c r="K74" s="19">
        <f>I74*J74</f>
        <v>6107.8107904</v>
      </c>
      <c r="L74" s="19"/>
      <c r="M74" s="19"/>
      <c r="N74" s="19"/>
    </row>
    <row r="75" spans="5:14" ht="12.75">
      <c r="E75">
        <f>E65</f>
        <v>14</v>
      </c>
      <c r="G75" s="14">
        <f>E75*F72</f>
        <v>20243691.066666666</v>
      </c>
      <c r="H75" s="16"/>
      <c r="I75" s="16">
        <f>G75*H74</f>
        <v>7125.779255466667</v>
      </c>
      <c r="J75" s="18"/>
      <c r="K75" s="19">
        <f>I75*J74</f>
        <v>8550.93510656</v>
      </c>
      <c r="L75" s="19"/>
      <c r="M75" s="19"/>
      <c r="N75" s="19"/>
    </row>
    <row r="76" spans="11:14" ht="12.75">
      <c r="K76" s="19"/>
      <c r="L76" s="19"/>
      <c r="M76" s="19"/>
      <c r="N76" s="19"/>
    </row>
    <row r="77" spans="11:14" ht="12.75">
      <c r="K77" s="19"/>
      <c r="L77" s="19"/>
      <c r="M77" s="19"/>
      <c r="N77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2023-01-22T23:04:42Z</dcterms:modified>
  <cp:category/>
  <cp:version/>
  <cp:contentType/>
  <cp:contentStatus/>
</cp:coreProperties>
</file>